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298" documentId="13_ncr:1_{F6CB121F-512D-4AA6-A0C1-0FB36C537598}" xr6:coauthVersionLast="47" xr6:coauthVersionMax="47" xr10:uidLastSave="{917A9235-17BF-40A3-9744-B836B2285E46}"/>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17" i="3"/>
  <c r="G18" i="3"/>
  <c r="G19" i="3"/>
  <c r="G20" i="3"/>
  <c r="I3" i="4"/>
  <c r="J3" i="4"/>
  <c r="I3" i="6"/>
  <c r="I4" i="6"/>
  <c r="L17" i="3"/>
  <c r="J17" i="3"/>
  <c r="I17" i="3"/>
  <c r="B17"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L3" i="6"/>
  <c r="L4" i="6"/>
  <c r="L2" i="6"/>
  <c r="J4" i="6"/>
  <c r="J3" i="6"/>
  <c r="J2" i="6"/>
  <c r="I2" i="6"/>
  <c r="G4" i="6"/>
  <c r="G3" i="6"/>
  <c r="G2" i="6"/>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L120" i="5"/>
  <c r="J120" i="5"/>
  <c r="I120" i="5"/>
  <c r="G120" i="5"/>
  <c r="B120"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G3" i="1"/>
  <c r="I3" i="1"/>
  <c r="J3" i="1"/>
  <c r="L3" i="1"/>
  <c r="L2" i="5"/>
  <c r="B2" i="4"/>
  <c r="G2" i="4"/>
  <c r="I2" i="4"/>
  <c r="J2" i="4"/>
  <c r="L2" i="4"/>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 i="3"/>
  <c r="B4" i="3"/>
  <c r="B5" i="3"/>
  <c r="B6" i="3"/>
  <c r="B7" i="3"/>
  <c r="B8" i="3"/>
  <c r="B9" i="3"/>
  <c r="B10" i="3"/>
  <c r="B11" i="3"/>
  <c r="B12" i="3"/>
  <c r="B13" i="3"/>
  <c r="B14" i="3"/>
  <c r="B15" i="3"/>
  <c r="B16"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L2" i="3"/>
  <c r="L3" i="3"/>
  <c r="L4" i="3"/>
  <c r="L5" i="3"/>
  <c r="L6" i="3"/>
  <c r="L7" i="3"/>
  <c r="L8" i="3"/>
  <c r="L9" i="3"/>
  <c r="L10" i="3"/>
  <c r="L11" i="3"/>
  <c r="L12" i="3"/>
  <c r="L13" i="3"/>
  <c r="L14" i="3"/>
  <c r="L15" i="3"/>
  <c r="L16"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J2" i="3"/>
  <c r="J3" i="3"/>
  <c r="J4" i="3"/>
  <c r="J5" i="3"/>
  <c r="J6" i="3"/>
  <c r="J7" i="3"/>
  <c r="J8" i="3"/>
  <c r="J9" i="3"/>
  <c r="J10" i="3"/>
  <c r="J11" i="3"/>
  <c r="J12" i="3"/>
  <c r="J13" i="3"/>
  <c r="J14" i="3"/>
  <c r="J15" i="3"/>
  <c r="J16"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I2" i="3"/>
  <c r="I3" i="3"/>
  <c r="I4" i="3"/>
  <c r="I5" i="3"/>
  <c r="I6" i="3"/>
  <c r="I7" i="3"/>
  <c r="I8" i="3"/>
  <c r="I9" i="3"/>
  <c r="I10" i="3"/>
  <c r="I11" i="3"/>
  <c r="I12" i="3"/>
  <c r="I13" i="3"/>
  <c r="I14" i="3"/>
  <c r="I15" i="3"/>
  <c r="I16"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B2" i="5"/>
  <c r="G2" i="5"/>
  <c r="I2" i="5"/>
  <c r="J2" i="5"/>
  <c r="G2" i="3"/>
  <c r="G3" i="3"/>
  <c r="G4" i="3"/>
  <c r="G5" i="3"/>
  <c r="G6" i="3"/>
  <c r="G7" i="3"/>
  <c r="G8" i="3"/>
  <c r="G9" i="3"/>
  <c r="G10" i="3"/>
  <c r="G11" i="3"/>
  <c r="G12" i="3"/>
  <c r="G13" i="3"/>
  <c r="G14" i="3"/>
  <c r="G15" i="3"/>
  <c r="G16"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<sst xmlns="http://schemas.openxmlformats.org/spreadsheetml/2006/main" count="178584" uniqueCount="39076">
  <si>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</si>
  <si>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</si>
  <si>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</si>
  <si>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</si>
  <si>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</si>
  <si>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</si>
  <si>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</si>
  <si>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</si>
  <si>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</si>
  <si>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</si>
  <si>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</si>
  <si>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</si>
  <si>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</si>
  <si>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</si>
  <si>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</si>
  <si>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</si>
  <si>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</si>
  <si>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</si>
  <si>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</si>
  <si>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</si>
  <si>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</si>
  <si>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</si>
  <si>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</si>
  <si>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</si>
  <si>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</si>
  <si>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</si>
  <si>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</si>
  <si>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</si>
  <si>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</si>
  <si>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</si>
  <si>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</si>
  <si>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</si>
  <si>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</si>
  <si>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</si>
  <si>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</si>
  <si>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</si>
  <si>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</si>
  <si>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</si>
  <si>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</si>
  <si>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</si>
  <si>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</si>
  <si>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</si>
  <si>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</si>
  <si>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</si>
  <si>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</si>
  <si>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</si>
  <si>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</si>
  <si>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</si>
  <si>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</si>
  <si>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</si>
  <si>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</si>
  <si>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</si>
  <si>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</si>
  <si>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</si>
  <si>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</si>
  <si>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</si>
  <si>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</si>
  <si>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</si>
  <si>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</si>
  <si>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</si>
  <si>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</si>
  <si>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</si>
  <si>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</si>
  <si>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</si>
  <si>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</si>
  <si>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</si>
  <si>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</si>
  <si>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</si>
  <si>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</si>
  <si>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</si>
  <si>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</si>
  <si>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</si>
  <si>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</si>
  <si>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</si>
  <si>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</si>
  <si>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</si>
  <si>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</si>
  <si>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</si>
  <si>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</si>
  <si>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</si>
  <si>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</si>
  <si>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</si>
  <si>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</si>
  <si>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</si>
  <si>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</si>
  <si>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</si>
  <si>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</si>
  <si>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</si>
  <si>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</si>
  <si>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</si>
  <si>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</si>
  <si>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</si>
  <si>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</si>
  <si>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</si>
  <si>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</si>
  <si>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</si>
  <si>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</si>
  <si>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</si>
  <si>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</si>
  <si>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</si>
  <si>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</si>
  <si>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</si>
  <si>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</si>
  <si>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</si>
  <si>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</si>
  <si>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</si>
  <si>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</si>
  <si>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</si>
  <si>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</si>
  <si>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</si>
  <si>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</si>
  <si>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</si>
  <si>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</si>
  <si>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</si>
  <si>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</si>
  <si>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</si>
  <si>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</si>
  <si>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</si>
  <si>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</si>
  <si>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</si>
  <si>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</si>
  <si>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</si>
  <si>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</si>
  <si>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</si>
  <si>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</si>
  <si>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</si>
  <si>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</si>
  <si>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</si>
  <si>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</si>
  <si>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</si>
  <si>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</si>
  <si>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</si>
  <si>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</si>
  <si>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</si>
  <si>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</si>
  <si>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</si>
  <si>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</si>
  <si>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</si>
  <si>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</si>
  <si>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</si>
  <si>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</si>
  <si>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</si>
  <si>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</si>
  <si>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</si>
  <si>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</si>
  <si>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</si>
  <si>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</si>
  <si>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</si>
  <si>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</si>
  <si>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</si>
  <si>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</si>
  <si>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</si>
  <si>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</si>
  <si>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</si>
  <si>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</si>
  <si>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</si>
  <si>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</si>
  <si>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</si>
  <si>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</si>
  <si>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</si>
  <si>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</si>
  <si>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</si>
  <si>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</si>
  <si>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</si>
  <si>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</si>
  <si>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</si>
  <si>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</si>
  <si>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</si>
  <si>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</si>
  <si>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</si>
  <si>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</si>
  <si>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</si>
  <si>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</si>
  <si>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</si>
  <si>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</si>
  <si>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</si>
  <si>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</si>
  <si>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</si>
  <si>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</si>
  <si>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</si>
  <si>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</si>
  <si>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</si>
  <si>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</si>
  <si>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</si>
  <si>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</si>
  <si>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</si>
  <si>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</si>
  <si>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</si>
  <si>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</si>
  <si>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</si>
  <si>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</si>
  <si>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</si>
  <si>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</si>
  <si>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</si>
  <si>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</si>
  <si>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</si>
  <si>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</si>
  <si>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</si>
  <si>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</si>
  <si>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</si>
  <si>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</si>
  <si>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</si>
  <si>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</si>
  <si>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</si>
  <si>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</si>
  <si>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</si>
  <si>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</si>
  <si>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</si>
  <si>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</si>
  <si>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</si>
  <si>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</si>
  <si>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</si>
  <si>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</si>
  <si>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</si>
  <si>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</si>
  <si>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</si>
  <si>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</si>
  <si>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</si>
  <si>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</si>
  <si>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</si>
  <si>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</si>
  <si>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</si>
  <si>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</si>
  <si>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</si>
  <si>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</si>
  <si>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</si>
  <si>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</si>
  <si>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</si>
  <si>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</si>
  <si>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</si>
  <si>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</si>
  <si>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</si>
  <si>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</si>
  <si>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</si>
  <si>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</si>
  <si>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</si>
  <si>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</si>
  <si>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</si>
  <si>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</si>
  <si>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</si>
  <si>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</si>
  <si>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</si>
  <si>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</si>
  <si>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</si>
  <si>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</si>
  <si>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</si>
  <si>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</si>
  <si>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</si>
  <si>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</si>
  <si>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</si>
  <si>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</si>
  <si>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</si>
  <si>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</si>
  <si>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</si>
  <si>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</si>
  <si>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</si>
  <si>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</si>
  <si>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</si>
  <si>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</si>
  <si>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</si>
  <si>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</si>
  <si>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</si>
  <si>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</si>
  <si>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</si>
  <si>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</si>
  <si>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</si>
  <si>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</si>
  <si>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</si>
  <si>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</si>
  <si>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</si>
  <si>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</si>
  <si>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</si>
  <si>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</si>
  <si>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</si>
  <si>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</si>
  <si>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</si>
  <si>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</si>
  <si>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</si>
  <si>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</si>
  <si>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</si>
  <si>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</si>
  <si>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</si>
  <si>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</si>
  <si>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</si>
  <si>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</si>
  <si>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</si>
  <si>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</si>
  <si>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</si>
  <si>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</si>
  <si>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</si>
  <si>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</si>
  <si>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</si>
  <si>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</si>
  <si>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</si>
  <si>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</si>
  <si>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</si>
  <si>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</si>
  <si>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</si>
  <si>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</si>
  <si>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</si>
  <si>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</si>
  <si>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</si>
  <si>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</si>
  <si>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</si>
  <si>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</si>
  <si>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</si>
  <si>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</si>
  <si>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</si>
  <si>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</si>
  <si>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</si>
  <si>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</si>
  <si>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</si>
  <si>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</si>
  <si>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</si>
  <si>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</si>
  <si>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</si>
  <si>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</si>
  <si>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</si>
  <si>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</si>
  <si>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</si>
  <si>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</si>
  <si>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</si>
  <si>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</si>
  <si>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</si>
  <si>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</si>
  <si>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</si>
  <si>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</si>
  <si>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</si>
  <si>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</si>
  <si>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</si>
  <si>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</si>
  <si>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</si>
  <si>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</si>
  <si>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</si>
  <si>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</si>
  <si>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</si>
  <si>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</si>
  <si>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</si>
  <si>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</si>
  <si>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</si>
  <si>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</si>
  <si>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</si>
  <si>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</si>
  <si>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</si>
  <si>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</si>
  <si>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</si>
  <si>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</si>
  <si>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</si>
  <si>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</si>
  <si>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</si>
  <si>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</si>
  <si>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</si>
  <si>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</si>
  <si>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</si>
  <si>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</si>
  <si>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</si>
  <si>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</si>
  <si>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</si>
  <si>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</si>
  <si>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</si>
  <si>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</si>
  <si>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</si>
  <si>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</si>
  <si>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</si>
  <si>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</si>
  <si>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</si>
  <si>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</si>
  <si>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</si>
  <si>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</si>
  <si>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</si>
  <si>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</si>
  <si>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</si>
  <si>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</si>
  <si>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</si>
  <si>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</si>
  <si>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</si>
  <si>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</si>
  <si>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</si>
  <si>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</si>
  <si>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</si>
  <si>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</si>
  <si>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</si>
  <si>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</si>
  <si>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</si>
  <si>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</si>
  <si>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</si>
  <si>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</si>
  <si>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</si>
  <si>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</si>
  <si>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</si>
  <si>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</si>
  <si>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</si>
  <si>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</si>
  <si>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</si>
  <si>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</si>
  <si>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</si>
  <si>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</si>
  <si>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</si>
  <si>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</si>
  <si>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</si>
  <si>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</si>
  <si>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</si>
  <si>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</si>
  <si>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</si>
  <si>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</si>
  <si>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</si>
  <si>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</si>
  <si>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</si>
  <si>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</si>
  <si>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</si>
  <si>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</si>
  <si>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</si>
  <si>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</si>
  <si>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</si>
  <si>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</si>
  <si>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</si>
  <si>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</si>
  <si>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</si>
  <si>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</si>
  <si>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</si>
  <si>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</si>
  <si>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</si>
  <si>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</si>
  <si>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</si>
  <si>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</si>
  <si>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</si>
  <si>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</si>
  <si>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</si>
  <si>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</si>
  <si>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</si>
  <si>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</si>
  <si>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</si>
  <si>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</si>
  <si>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</si>
  <si>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</si>
  <si>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</si>
  <si>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</si>
  <si>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</si>
  <si>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</si>
  <si>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</si>
  <si>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</si>
  <si>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</si>
  <si>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</si>
  <si>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</si>
  <si>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</si>
  <si>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</si>
  <si>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</si>
  <si>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</si>
  <si>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</si>
  <si>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</si>
  <si>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</si>
  <si>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</si>
  <si>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</si>
  <si>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</si>
  <si>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</si>
  <si>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</si>
  <si>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</si>
  <si>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</si>
  <si>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</si>
  <si>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</si>
  <si>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</si>
  <si>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</si>
  <si>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</si>
  <si>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</si>
  <si>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</si>
  <si>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</si>
  <si>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</si>
  <si>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</si>
  <si>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</si>
  <si>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</si>
  <si>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</si>
  <si>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</si>
  <si>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</si>
  <si>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</si>
  <si>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</si>
  <si>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</si>
  <si>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</si>
  <si>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</si>
  <si>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</si>
  <si>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</si>
  <si>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</si>
  <si>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</si>
  <si>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</si>
  <si>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</si>
  <si>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</si>
  <si>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</si>
  <si>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</si>
  <si>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</si>
  <si>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</si>
  <si>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</si>
  <si>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</si>
  <si>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</si>
  <si>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</si>
  <si>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</si>
  <si>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</si>
  <si>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</si>
  <si>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</si>
  <si>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</si>
  <si>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</si>
  <si>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</si>
  <si>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</si>
  <si>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</si>
  <si>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</si>
  <si>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</si>
  <si>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</si>
  <si>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</si>
  <si>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</si>
  <si>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</si>
  <si>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</si>
  <si>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</si>
  <si>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</si>
  <si>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</si>
  <si>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</si>
  <si>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</si>
  <si>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</si>
  <si>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</si>
  <si>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</si>
  <si>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</si>
  <si>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</si>
  <si>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</si>
  <si>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</si>
  <si>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</si>
  <si>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</si>
  <si>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</si>
  <si>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</si>
  <si>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</si>
  <si>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</si>
  <si>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</si>
  <si>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</si>
  <si>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</si>
  <si>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</si>
  <si>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</si>
  <si>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</si>
  <si>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</si>
  <si>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</si>
  <si>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</si>
  <si>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</si>
  <si>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</si>
  <si>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</si>
  <si>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</si>
  <si>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</si>
  <si>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</si>
  <si>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</si>
  <si>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</si>
  <si>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</si>
  <si>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</si>
  <si>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</si>
  <si>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</si>
  <si>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</si>
  <si>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</si>
  <si>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</si>
  <si>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</si>
  <si>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</si>
  <si>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</si>
  <si>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</si>
  <si>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</si>
  <si>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</si>
  <si>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</si>
  <si>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</si>
  <si>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</si>
  <si>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</si>
  <si>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</si>
  <si>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</si>
  <si>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</si>
  <si>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</si>
  <si>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</si>
  <si>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</si>
  <si>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</si>
  <si>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</si>
  <si>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</si>
  <si>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</si>
  <si>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</si>
  <si>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</si>
  <si>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</si>
  <si>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</si>
  <si>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</si>
  <si>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</si>
  <si>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</si>
  <si>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</si>
  <si>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</si>
  <si>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</si>
  <si>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</si>
  <si>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</si>
  <si>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</si>
  <si>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</si>
  <si>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</si>
  <si>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</si>
  <si>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</si>
  <si>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</si>
  <si>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</si>
  <si>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</si>
  <si>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</si>
  <si>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</si>
  <si>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</si>
  <si>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</si>
  <si>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</si>
  <si>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</si>
  <si>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</si>
  <si>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</si>
  <si>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</si>
  <si>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</si>
  <si>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</si>
  <si>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</si>
  <si>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</si>
  <si>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</si>
  <si>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</si>
  <si>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</si>
  <si>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</si>
  <si>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</si>
  <si>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</si>
  <si>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</si>
  <si>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</si>
  <si>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</si>
  <si>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</si>
  <si>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</si>
  <si>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</si>
  <si>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</si>
  <si>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</si>
  <si>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</si>
  <si>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</si>
  <si>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</si>
  <si>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</si>
  <si>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</si>
  <si>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</si>
  <si>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</si>
  <si>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</si>
  <si>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</si>
  <si>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</si>
  <si>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</si>
  <si>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</si>
  <si>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</si>
  <si>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</si>
  <si>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</si>
  <si>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</si>
  <si>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</si>
  <si>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</si>
  <si>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</si>
  <si>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</si>
  <si>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</si>
  <si>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</si>
  <si>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</si>
  <si>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</si>
  <si>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</si>
  <si>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</si>
  <si>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</si>
  <si>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</si>
  <si>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</si>
  <si>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</si>
  <si>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</si>
  <si>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</si>
  <si>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</si>
  <si>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</si>
  <si>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</si>
  <si>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</si>
  <si>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</si>
  <si>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</si>
  <si>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</si>
  <si>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</si>
  <si>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</si>
  <si>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</si>
  <si>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</si>
  <si>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</si>
  <si>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</si>
  <si>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</si>
  <si>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</si>
  <si>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</si>
  <si>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</si>
  <si>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</si>
  <si>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</si>
  <si>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</si>
  <si>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</si>
  <si>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</si>
  <si>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</si>
  <si>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</si>
  <si>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</si>
  <si>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</si>
  <si>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</si>
  <si>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</si>
  <si>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</si>
  <si>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</si>
  <si>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</si>
  <si>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</si>
  <si>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</si>
  <si>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</si>
  <si>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</si>
  <si>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</si>
  <si>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</si>
  <si>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</si>
  <si>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</si>
  <si>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</si>
  <si>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</si>
  <si>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</si>
  <si>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</si>
  <si>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</si>
  <si>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</si>
  <si>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</si>
  <si>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</si>
  <si>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</si>
  <si>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</si>
  <si>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</si>
  <si>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</si>
  <si>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</si>
  <si>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</si>
  <si>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</si>
  <si>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</si>
  <si>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</si>
  <si>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</si>
  <si>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</si>
  <si>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</si>
  <si>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</si>
  <si>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</si>
  <si>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</si>
  <si>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</si>
  <si>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</si>
  <si>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</si>
  <si>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</si>
  <si>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</si>
  <si>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</si>
  <si>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</si>
  <si>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</si>
  <si>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</si>
  <si>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</si>
  <si>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</si>
  <si>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</si>
  <si>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</si>
  <si>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</si>
  <si>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</si>
  <si>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</si>
  <si>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</si>
  <si>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</si>
  <si>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</si>
  <si>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</si>
  <si>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</si>
  <si>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</si>
  <si>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</si>
  <si>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</si>
  <si>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</si>
  <si>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</si>
  <si>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</si>
  <si>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</si>
  <si>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</si>
  <si>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</si>
  <si>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</si>
  <si>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</si>
  <si>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</si>
  <si>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</si>
  <si>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</si>
  <si>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</si>
  <si>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</si>
  <si>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</si>
  <si>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</si>
  <si>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</si>
  <si>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</si>
  <si>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</si>
  <si>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</si>
  <si>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</si>
  <si>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</si>
  <si>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</si>
  <si>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</si>
  <si>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</si>
  <si>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</si>
  <si>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</si>
  <si>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</si>
  <si>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</si>
  <si>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</si>
  <si>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</si>
  <si>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</si>
  <si>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</si>
  <si>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</si>
  <si>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</si>
  <si>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</si>
  <si>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</si>
  <si>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</si>
  <si>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</si>
  <si>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</si>
  <si>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</si>
  <si>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</si>
  <si>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</si>
  <si>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</si>
  <si>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</si>
  <si>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</si>
  <si>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</si>
  <si>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</si>
  <si>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</si>
  <si>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</si>
  <si>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</si>
  <si>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</si>
  <si>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</si>
  <si>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</si>
  <si>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</si>
  <si>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</si>
  <si>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</si>
  <si>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</si>
  <si>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</si>
  <si>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</si>
  <si>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</si>
  <si>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</si>
  <si>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</si>
  <si>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</si>
  <si>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</si>
  <si>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</si>
  <si>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</si>
  <si>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</si>
  <si>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</si>
  <si>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</si>
  <si>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</si>
  <si>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</si>
  <si>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</si>
  <si>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</si>
  <si>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</si>
  <si>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</si>
  <si>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</si>
  <si>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</si>
  <si>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</si>
  <si>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</si>
  <si>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</si>
  <si>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</si>
  <si>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</si>
  <si>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</si>
  <si>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</si>
  <si>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</si>
  <si>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</si>
  <si>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</si>
  <si>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</si>
  <si>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</si>
  <si>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</si>
  <si>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</si>
  <si>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</si>
  <si>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</si>
  <si>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</si>
  <si>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</si>
  <si>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</si>
  <si>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</si>
  <si>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</si>
  <si>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</si>
  <si>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</si>
  <si>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</si>
  <si>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</si>
  <si>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</si>
  <si>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</si>
  <si>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</si>
  <si>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</si>
  <si>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</si>
  <si>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</si>
  <si>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</si>
  <si>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</si>
  <si>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</si>
  <si>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</si>
  <si>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</si>
  <si>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</si>
  <si>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</si>
  <si>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</si>
  <si>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</si>
  <si>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</si>
  <si>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</si>
  <si>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</si>
  <si>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</si>
  <si>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</si>
  <si>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</si>
  <si>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</si>
  <si>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</si>
  <si>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</si>
  <si>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</si>
  <si>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</si>
  <si>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</si>
  <si>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</si>
  <si>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</si>
  <si>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</si>
  <si>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</si>
  <si>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</si>
  <si>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</si>
  <si>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</si>
  <si>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</si>
  <si>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</si>
  <si>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</si>
  <si>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</si>
  <si>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</si>
  <si>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</si>
  <si>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</si>
  <si>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</si>
  <si>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</si>
  <si>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</si>
  <si>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</si>
  <si>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</si>
  <si>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</si>
  <si>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</si>
  <si>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</si>
  <si>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</si>
  <si>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</si>
  <si>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</si>
  <si>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</si>
  <si>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</si>
  <si>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</si>
  <si>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</si>
  <si>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</si>
  <si>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</si>
  <si>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</si>
  <si>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</si>
  <si>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</si>
  <si>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</si>
  <si>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</si>
  <si>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</si>
  <si>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</si>
  <si>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</si>
  <si>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</si>
  <si>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</si>
  <si>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</si>
  <si>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</si>
  <si>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</si>
  <si>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</si>
  <si>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</si>
  <si>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</si>
  <si>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</si>
  <si>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</si>
  <si>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</si>
  <si>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</si>
  <si>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</si>
  <si>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</si>
  <si>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</si>
  <si>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</si>
  <si>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</si>
  <si>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</si>
  <si>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</si>
  <si>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</si>
  <si>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</si>
  <si>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</si>
  <si>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</si>
  <si>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</si>
  <si>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</si>
  <si>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</si>
  <si>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</si>
  <si>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</si>
  <si>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</si>
  <si>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</si>
  <si>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</si>
  <si>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</si>
  <si>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</si>
  <si>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</si>
  <si>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</si>
  <si>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</si>
  <si>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</si>
  <si>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</si>
  <si>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</si>
  <si>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</si>
  <si>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</si>
  <si>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</si>
  <si>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</si>
  <si>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</si>
  <si>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</si>
  <si>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</si>
  <si>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</si>
  <si>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</si>
  <si>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</si>
  <si>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</si>
  <si>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</si>
  <si>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</si>
  <si>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</si>
  <si>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</si>
  <si>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</si>
  <si>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</si>
  <si>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</si>
  <si>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</si>
  <si>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</si>
  <si>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</si>
  <si>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</si>
  <si>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</si>
  <si>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</si>
  <si>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</si>
  <si>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</si>
  <si>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</si>
  <si>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</si>
  <si>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</si>
  <si>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</si>
  <si>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</si>
  <si>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</si>
  <si>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</si>
  <si>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</si>
  <si>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</si>
  <si>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</si>
  <si>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</si>
  <si>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</si>
  <si>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</si>
  <si>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</si>
  <si>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</si>
  <si>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</si>
  <si>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</si>
  <si>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</si>
  <si>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</si>
  <si>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</si>
  <si>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</si>
  <si>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</si>
  <si>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</si>
  <si>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</si>
  <si>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</si>
  <si>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</si>
  <si>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</si>
  <si>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</si>
  <si>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</si>
  <si>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</si>
  <si>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</si>
  <si>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</si>
  <si>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</si>
  <si>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</si>
  <si>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</si>
  <si>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</si>
  <si>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</si>
  <si>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</si>
  <si>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</si>
  <si>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</si>
  <si>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</si>
  <si>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</si>
  <si>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</si>
  <si>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</si>
  <si>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</si>
  <si>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</si>
  <si>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</si>
  <si>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</si>
  <si>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</si>
  <si>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</si>
  <si>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</si>
  <si>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</si>
  <si>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</si>
  <si>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</si>
  <si>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</si>
  <si>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</si>
  <si>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</si>
  <si>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</si>
  <si>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</si>
  <si>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</si>
  <si>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</si>
  <si>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</si>
  <si>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</si>
  <si>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</si>
  <si>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</si>
  <si>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</si>
  <si>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</si>
  <si>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</si>
  <si>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</si>
  <si>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</si>
  <si>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</si>
  <si>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</si>
  <si>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</si>
  <si>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</si>
  <si>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</si>
  <si>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</si>
  <si>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</si>
  <si>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</si>
  <si>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</si>
  <si>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</si>
  <si>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</si>
  <si>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</si>
  <si>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</si>
  <si>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</si>
  <si>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</si>
  <si>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</si>
  <si>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</si>
  <si>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</si>
  <si>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</si>
  <si>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</si>
  <si>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</si>
  <si>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</si>
  <si>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</si>
  <si>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</si>
  <si>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</si>
  <si>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</si>
  <si>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</si>
  <si>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</si>
  <si>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</si>
  <si>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</si>
  <si>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</si>
  <si>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</si>
  <si>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</si>
  <si>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</si>
  <si>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</si>
  <si>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</si>
  <si>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</si>
  <si>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</si>
  <si>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</si>
  <si>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</si>
  <si>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</si>
  <si>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</si>
  <si>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</si>
  <si>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</si>
  <si>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</si>
  <si>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</si>
  <si>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</si>
  <si>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</si>
  <si>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</si>
  <si>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</si>
  <si>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</si>
  <si>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</si>
  <si>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</si>
  <si>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</si>
  <si>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</si>
  <si>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</si>
  <si>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</si>
  <si>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</si>
  <si>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</si>
  <si>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</si>
  <si>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</si>
  <si>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</si>
  <si>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</si>
  <si>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</si>
  <si>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</si>
  <si>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</si>
  <si>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</si>
  <si>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</si>
  <si>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</si>
  <si>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</si>
  <si>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</si>
  <si>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</si>
  <si>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</si>
  <si>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</si>
  <si>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</si>
  <si>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</si>
  <si>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</si>
  <si>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</si>
  <si>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</si>
  <si>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</si>
  <si>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</si>
  <si>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</si>
  <si>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</si>
  <si>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</si>
  <si>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</si>
  <si>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</si>
  <si>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</si>
  <si>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</si>
  <si>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</si>
  <si>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</si>
  <si>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</si>
  <si>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</si>
  <si>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</si>
  <si>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</si>
  <si>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</si>
  <si>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</si>
  <si>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</si>
  <si>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</si>
  <si>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</si>
  <si>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</si>
  <si>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</si>
  <si>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</si>
  <si>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</si>
  <si>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</si>
  <si>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</si>
  <si>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</si>
  <si>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</si>
  <si>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</si>
  <si>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</si>
  <si>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</si>
  <si>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</si>
  <si>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</si>
  <si>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</si>
  <si>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</si>
  <si>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</si>
  <si>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</si>
  <si>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</si>
  <si>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</si>
  <si>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</si>
  <si>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</si>
  <si>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</si>
  <si>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</si>
  <si>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</si>
  <si>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</si>
  <si>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</si>
  <si>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</si>
  <si>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</si>
  <si>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</si>
  <si>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</si>
  <si>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</si>
  <si>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</si>
  <si>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</si>
  <si>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</si>
  <si>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</si>
  <si>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</si>
  <si>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</si>
  <si>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</si>
  <si>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</si>
  <si>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</si>
  <si>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</si>
  <si>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</si>
  <si>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</si>
  <si>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</si>
  <si>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</si>
  <si>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</si>
  <si>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</si>
  <si>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</si>
  <si>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</si>
  <si>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</si>
  <si>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</si>
  <si>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</si>
  <si>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</si>
  <si>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</si>
  <si>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</si>
  <si>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</si>
  <si>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</si>
  <si>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</si>
  <si>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</si>
  <si>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</si>
  <si>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</si>
  <si>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</si>
  <si>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</si>
  <si>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</si>
  <si>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</si>
  <si>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</si>
  <si>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</si>
  <si>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</si>
  <si>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</si>
  <si>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</si>
  <si>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</si>
  <si>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</si>
  <si>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</si>
  <si>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</si>
  <si>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</si>
  <si>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</si>
  <si>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</si>
  <si>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</si>
  <si>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</si>
  <si>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</si>
  <si>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</si>
  <si>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</si>
  <si>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</si>
  <si>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</si>
  <si>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</si>
  <si>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</si>
  <si>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</si>
  <si>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</si>
  <si>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</si>
  <si>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</si>
  <si>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</si>
  <si>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</si>
  <si>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</si>
  <si>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</si>
  <si>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</si>
  <si>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</si>
  <si>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</si>
  <si>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</si>
  <si>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</si>
  <si>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</si>
  <si>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</si>
  <si>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</si>
  <si>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</si>
  <si>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</si>
  <si>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</si>
  <si>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</si>
  <si>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</si>
  <si>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</si>
  <si>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</si>
  <si>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</si>
  <si>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</si>
  <si>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</si>
  <si>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</si>
  <si>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</si>
  <si>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</si>
  <si>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</si>
  <si>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</si>
  <si>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</si>
  <si>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</si>
  <si>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</si>
  <si>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</si>
  <si>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</si>
  <si>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</si>
  <si>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</si>
  <si>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</si>
  <si>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</si>
  <si>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</si>
  <si>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</si>
  <si>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</si>
  <si>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</si>
  <si>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</si>
  <si>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</si>
  <si>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</si>
  <si>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</si>
  <si>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</si>
  <si>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</si>
  <si>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</si>
  <si>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</si>
  <si>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</si>
  <si>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</si>
  <si>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</si>
  <si>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</si>
  <si>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</si>
  <si>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</si>
  <si>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</si>
  <si>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</si>
  <si>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</si>
  <si>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</si>
  <si>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</si>
  <si>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</si>
  <si>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</si>
  <si>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</si>
  <si>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</si>
  <si>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</si>
  <si>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</si>
  <si>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</si>
  <si>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</si>
  <si>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</si>
  <si>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</si>
  <si>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</si>
  <si>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</si>
  <si>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</si>
  <si>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</si>
  <si>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</si>
  <si>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</si>
  <si>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</si>
  <si>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</si>
  <si>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</si>
  <si>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</si>
  <si>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</si>
  <si>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</si>
  <si>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</si>
  <si>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</si>
  <si>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</si>
  <si>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</si>
  <si>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</si>
  <si>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</si>
  <si>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</si>
  <si>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</si>
  <si>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</si>
  <si>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</si>
  <si>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</si>
  <si>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</si>
  <si>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</si>
  <si>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</si>
  <si>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</si>
  <si>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</si>
  <si>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</si>
  <si>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</si>
  <si>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</si>
  <si>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</si>
  <si>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</si>
  <si>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</si>
  <si>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</si>
  <si>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</si>
  <si>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</si>
  <si>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</si>
  <si>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</si>
  <si>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</si>
  <si>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</si>
  <si>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</si>
  <si>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</si>
  <si>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</si>
  <si>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</si>
  <si>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</si>
  <si>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</si>
  <si>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</si>
  <si>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</si>
  <si>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</si>
  <si>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</si>
  <si>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</si>
  <si>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</si>
  <si>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</si>
  <si>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</si>
  <si>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</si>
  <si>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</si>
  <si>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</si>
  <si>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</si>
  <si>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</si>
  <si>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</si>
  <si>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</si>
  <si>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</si>
  <si>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</si>
  <si>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</si>
  <si>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</si>
  <si>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</si>
  <si>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</si>
  <si>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</si>
  <si>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</si>
  <si>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</si>
  <si>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</si>
  <si>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</si>
  <si>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</si>
  <si>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</si>
  <si>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</si>
  <si>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</si>
  <si>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</si>
  <si>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</si>
  <si>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</si>
  <si>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</si>
  <si>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</si>
  <si>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</si>
  <si>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</si>
  <si>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</si>
  <si>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</si>
  <si>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</si>
  <si>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</si>
  <si>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</si>
  <si>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</si>
  <si>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</si>
  <si>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</si>
  <si>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</si>
  <si>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</si>
  <si>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</si>
  <si>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</si>
  <si>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</si>
  <si>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</si>
  <si>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</si>
  <si>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</si>
  <si>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</si>
  <si>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</si>
  <si>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</si>
  <si>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</si>
  <si>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</si>
  <si>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</si>
  <si>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</si>
  <si>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</si>
  <si>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</si>
  <si>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</si>
  <si>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</si>
  <si>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</si>
  <si>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</si>
  <si>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</si>
  <si>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</si>
  <si>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</si>
  <si>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</si>
  <si>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</si>
  <si>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</si>
  <si>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</si>
  <si>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</si>
  <si>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</si>
  <si>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</si>
  <si>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</si>
  <si>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</si>
  <si>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</si>
  <si>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</si>
  <si>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</si>
  <si>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</si>
  <si>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</si>
  <si>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</si>
  <si>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</si>
  <si>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</si>
  <si>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</si>
  <si>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</si>
  <si>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</si>
  <si>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</si>
  <si>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</si>
  <si>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</si>
  <si>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</si>
  <si>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</si>
  <si>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</si>
  <si>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</si>
  <si>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</si>
  <si>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</si>
  <si>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</si>
  <si>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</si>
  <si>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</si>
  <si>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</si>
  <si>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</si>
  <si>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</si>
  <si>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</si>
  <si>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</si>
  <si>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</si>
  <si>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</si>
  <si>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</si>
  <si>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</si>
  <si>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</si>
  <si>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</si>
  <si>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</si>
  <si>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</si>
  <si>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</si>
  <si>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</si>
  <si>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</si>
  <si>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</si>
  <si>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</si>
  <si>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</si>
  <si>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</si>
  <si>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</si>
  <si>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</si>
  <si>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</si>
  <si>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</si>
  <si>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</si>
  <si>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</si>
  <si>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</si>
  <si>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</si>
  <si>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</si>
  <si>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</si>
  <si>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</si>
  <si>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</si>
  <si>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</si>
  <si>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</si>
  <si>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</si>
  <si>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</si>
  <si>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</si>
  <si>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</si>
  <si>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</si>
  <si>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</si>
  <si>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</si>
  <si>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</si>
  <si>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</si>
  <si>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</si>
  <si>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</si>
  <si>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</si>
  <si>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</si>
  <si>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</si>
  <si>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</si>
  <si>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</si>
  <si>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</si>
  <si>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</si>
  <si>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</si>
  <si>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</si>
  <si>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</si>
  <si>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</si>
  <si>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</si>
  <si>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</si>
  <si>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</si>
  <si>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</si>
  <si>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</si>
  <si>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</si>
  <si>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</si>
  <si>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</si>
  <si>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</si>
  <si>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</si>
  <si>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</si>
  <si>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</si>
  <si>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</si>
  <si>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</si>
  <si>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</si>
  <si>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</si>
  <si>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</si>
  <si>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</si>
  <si>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</si>
  <si>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</si>
  <si>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</si>
  <si>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</si>
  <si>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</si>
  <si>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</si>
  <si>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</si>
  <si>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</si>
  <si>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</si>
  <si>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</si>
  <si>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</si>
  <si>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</si>
  <si>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</si>
  <si>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</si>
  <si>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</si>
  <si>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</si>
  <si>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</si>
  <si>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</si>
  <si>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</si>
  <si>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</si>
  <si>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</si>
  <si>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</si>
  <si>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</si>
  <si>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</si>
  <si>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</si>
  <si>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</si>
  <si>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</si>
  <si>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</si>
  <si>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</si>
  <si>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</si>
  <si>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</si>
  <si>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</si>
  <si>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</si>
  <si>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</si>
  <si>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</si>
  <si>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</si>
  <si>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</si>
  <si>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</si>
  <si>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</si>
  <si>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</si>
  <si>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</si>
  <si>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</si>
  <si>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</si>
  <si>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</si>
  <si>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</si>
  <si>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</si>
  <si>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</si>
  <si>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</si>
  <si>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</si>
  <si>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</si>
  <si>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</si>
  <si>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</si>
  <si>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</si>
  <si>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</si>
  <si>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</si>
  <si>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</si>
  <si>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</si>
  <si>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</si>
  <si>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</si>
  <si>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</si>
  <si>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</si>
  <si>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</si>
  <si>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</si>
  <si>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</si>
  <si>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</si>
  <si>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</si>
  <si>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</si>
  <si>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</si>
  <si>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</si>
  <si>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</si>
  <si>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</si>
  <si>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</si>
  <si>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</si>
  <si>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</si>
  <si>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</si>
  <si>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</si>
  <si>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</si>
  <si>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</si>
  <si>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</si>
  <si>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</si>
  <si>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</si>
  <si>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</si>
  <si>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</si>
  <si>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</si>
  <si>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</si>
  <si>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</si>
  <si>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</si>
  <si>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</si>
  <si>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</si>
  <si>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</si>
  <si>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</si>
  <si>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</si>
  <si>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</si>
  <si>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</si>
  <si>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</si>
  <si>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</si>
  <si>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</si>
  <si>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</si>
  <si>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</si>
  <si>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</si>
  <si>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</si>
  <si>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</si>
  <si>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</si>
  <si>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</si>
  <si>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</si>
  <si>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</si>
  <si>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</si>
  <si>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</si>
  <si>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</si>
  <si>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</si>
  <si>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</si>
  <si>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</si>
  <si>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</si>
  <si>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</si>
  <si>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</si>
  <si>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</si>
  <si>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</si>
  <si>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</si>
  <si>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</si>
  <si>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</si>
  <si>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</si>
  <si>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</si>
  <si>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</si>
  <si>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</si>
  <si>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</si>
  <si>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</si>
  <si>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</si>
  <si>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</si>
  <si>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</si>
  <si>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</si>
  <si>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</si>
  <si>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</si>
  <si>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</si>
  <si>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</si>
  <si>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</si>
  <si>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</si>
  <si>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</si>
  <si>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</si>
  <si>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</si>
  <si>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</si>
  <si>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</si>
  <si>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</si>
  <si>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</si>
  <si>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</si>
  <si>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</si>
  <si>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</si>
  <si>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</si>
  <si>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</si>
  <si>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</si>
  <si>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</si>
  <si>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</si>
  <si>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</si>
  <si>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</si>
  <si>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</si>
  <si>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</si>
  <si>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</si>
  <si>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</si>
  <si>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</si>
  <si>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</si>
  <si>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</si>
  <si>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</si>
  <si>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</si>
  <si>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</si>
  <si>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</si>
  <si>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</si>
  <si>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</si>
  <si>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</si>
  <si>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</si>
  <si>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</si>
  <si>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</si>
  <si>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</si>
  <si>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</si>
  <si>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</si>
  <si>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</si>
  <si>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</si>
  <si>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</si>
  <si>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</si>
  <si>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</si>
  <si>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</si>
  <si>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</si>
  <si>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</si>
  <si>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</si>
  <si>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</si>
  <si>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</si>
  <si>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</si>
  <si>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</si>
  <si>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</si>
  <si>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</si>
  <si>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</si>
  <si>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</si>
  <si>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</si>
  <si>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</si>
  <si>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</si>
  <si>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</si>
  <si>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</si>
  <si>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</si>
  <si>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</si>
  <si>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</si>
  <si>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</si>
  <si>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</si>
  <si>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</si>
  <si>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</si>
  <si>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</si>
  <si>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</si>
  <si>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</si>
  <si>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</si>
  <si>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</si>
  <si>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</si>
  <si>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</si>
  <si>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</si>
  <si>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</si>
  <si>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</si>
  <si>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</si>
  <si>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</si>
  <si>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</si>
  <si>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</si>
  <si>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</si>
  <si>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</si>
  <si>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</si>
  <si>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</si>
  <si>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</si>
  <si>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</si>
  <si>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</si>
  <si>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</si>
  <si>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</si>
  <si>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</si>
  <si>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</si>
  <si>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</si>
  <si>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</si>
  <si>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</si>
  <si>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</si>
  <si>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</si>
  <si>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</si>
  <si>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</si>
  <si>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</si>
  <si>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</si>
  <si>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</si>
  <si>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</si>
  <si>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</si>
  <si>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</si>
  <si>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</si>
  <si>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</si>
  <si>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</si>
  <si>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</si>
  <si>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</si>
  <si>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</si>
  <si>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</si>
  <si>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</si>
  <si>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</si>
  <si>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</si>
  <si>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</si>
  <si>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</si>
  <si>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</si>
  <si>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</si>
  <si>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</si>
  <si>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</si>
  <si>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</si>
  <si>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</si>
  <si>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</si>
  <si>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</si>
  <si>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</si>
  <si>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</si>
  <si>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</si>
  <si>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</si>
  <si>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</si>
  <si>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</si>
  <si>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</si>
  <si>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</si>
  <si>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</si>
  <si>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</si>
  <si>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</si>
  <si>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</si>
  <si>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</si>
  <si>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</si>
  <si>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</si>
  <si>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</si>
  <si>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</si>
  <si>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</si>
  <si>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</si>
  <si>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</si>
  <si>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</si>
  <si>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</si>
  <si>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</si>
  <si>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</si>
  <si>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</si>
  <si>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</si>
  <si>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</si>
  <si>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</si>
  <si>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</si>
  <si>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</si>
  <si>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</si>
  <si>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</si>
  <si>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</si>
  <si>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</si>
  <si>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</si>
  <si>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</si>
  <si>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</si>
  <si>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</si>
  <si>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</si>
  <si>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</si>
  <si>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</si>
  <si>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</si>
  <si>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</si>
  <si>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</si>
  <si>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</si>
  <si>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</si>
  <si>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</si>
  <si>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</si>
  <si>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</si>
  <si>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</si>
  <si>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</si>
  <si>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</si>
  <si>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</si>
  <si>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</si>
  <si>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</si>
  <si>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</si>
  <si>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</si>
  <si>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</si>
  <si>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</si>
  <si>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</si>
  <si>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</si>
  <si>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</si>
  <si>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</si>
  <si>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</si>
  <si>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</si>
  <si>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</si>
  <si>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</si>
  <si>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</si>
  <si>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</si>
  <si>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</si>
  <si>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</si>
  <si>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</si>
  <si>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</si>
  <si>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</si>
  <si>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</si>
  <si>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</si>
  <si>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</si>
  <si>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</si>
  <si>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</si>
  <si>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</si>
  <si>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</si>
  <si>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</si>
  <si>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</si>
  <si>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</si>
  <si>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</si>
  <si>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</si>
  <si>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</si>
  <si>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</si>
  <si>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</si>
  <si>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</si>
  <si>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</si>
  <si>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</si>
  <si>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</si>
  <si>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</si>
  <si>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</si>
  <si>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</si>
  <si>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</si>
  <si>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</si>
  <si>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</si>
  <si>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</si>
  <si>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</si>
  <si>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</si>
  <si>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</si>
  <si>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</si>
  <si>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</si>
  <si>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</si>
  <si>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</si>
  <si>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</si>
  <si>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</si>
  <si>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</si>
  <si>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</si>
  <si>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</si>
  <si>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</si>
  <si>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</si>
  <si>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</si>
  <si>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</si>
  <si>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</si>
  <si>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</si>
  <si>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</si>
  <si>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</si>
  <si>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</si>
  <si>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</si>
  <si>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</si>
  <si>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</si>
  <si>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</si>
  <si>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</si>
  <si>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</si>
  <si>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</si>
  <si>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</si>
  <si>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</si>
  <si>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</si>
  <si>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</si>
  <si>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</si>
  <si>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</si>
  <si>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</si>
  <si>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</si>
  <si>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</si>
  <si>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</si>
  <si>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</si>
  <si>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</si>
  <si>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</si>
  <si>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</si>
  <si>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</si>
  <si>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</si>
  <si>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</si>
  <si>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</si>
  <si>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</si>
  <si>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</si>
  <si>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</si>
  <si>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</si>
  <si>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</si>
  <si>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</si>
  <si>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</si>
  <si>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</si>
  <si>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</si>
  <si>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</si>
  <si>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</si>
  <si>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</si>
  <si>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</si>
  <si>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</si>
  <si>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</si>
  <si>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</si>
  <si>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</si>
  <si>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</si>
  <si>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</si>
  <si>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</si>
  <si>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</si>
  <si>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</si>
  <si>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</si>
  <si>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</si>
  <si>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</si>
  <si>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</si>
  <si>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</si>
  <si>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</si>
  <si>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</si>
  <si>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</si>
  <si>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</si>
  <si>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</si>
  <si>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</si>
  <si>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</si>
  <si>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</si>
  <si>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</si>
  <si>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</si>
  <si>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</si>
  <si>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</si>
  <si>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</si>
  <si>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</si>
  <si>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</si>
  <si>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</si>
  <si>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</si>
  <si>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</si>
  <si>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</si>
  <si>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</si>
  <si>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</si>
  <si>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</si>
  <si>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</si>
  <si>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</si>
  <si>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</si>
  <si>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</si>
  <si>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</si>
  <si>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</si>
  <si>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</si>
  <si>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</si>
  <si>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</si>
  <si>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</si>
  <si>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</si>
  <si>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</si>
  <si>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</si>
  <si>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</si>
  <si>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</si>
  <si>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</si>
  <si>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</si>
  <si>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</si>
  <si>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</si>
  <si>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</si>
  <si>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</si>
  <si>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</si>
  <si>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</si>
  <si>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</si>
  <si>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</si>
  <si>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</si>
  <si>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</si>
  <si>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</si>
  <si>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</si>
  <si>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</si>
  <si>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</si>
  <si>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</si>
  <si>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</si>
  <si>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</si>
  <si>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</si>
  <si>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</si>
  <si>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</si>
  <si>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</si>
  <si>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</si>
  <si>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</si>
  <si>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</si>
  <si>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</si>
  <si>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</si>
  <si>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</si>
  <si>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</si>
  <si>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</si>
  <si>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</si>
  <si>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</si>
  <si>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</si>
  <si>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</si>
  <si>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</si>
  <si>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</si>
  <si>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</si>
  <si>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</si>
  <si>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</si>
  <si>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</si>
  <si>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</si>
  <si>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</si>
  <si>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</si>
  <si>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</si>
  <si>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</si>
  <si>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</si>
  <si>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</si>
  <si>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</si>
  <si>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</si>
  <si>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</si>
  <si>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</si>
  <si>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</si>
  <si>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</si>
  <si>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</si>
  <si>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</si>
  <si>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</si>
  <si>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</si>
  <si>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</si>
  <si>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</si>
  <si>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</si>
  <si>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</si>
  <si>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</si>
  <si>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</si>
  <si>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</si>
  <si>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</si>
  <si>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</si>
  <si>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</si>
  <si>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</si>
  <si>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</si>
  <si>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</si>
  <si>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</si>
  <si>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</si>
  <si>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</si>
  <si>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</si>
  <si>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</si>
  <si>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</si>
  <si>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</si>
  <si>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</si>
  <si>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</si>
  <si>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</si>
  <si>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</si>
  <si>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</si>
  <si>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</si>
  <si>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</si>
  <si>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</si>
  <si>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</si>
  <si>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</si>
  <si>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</si>
  <si>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</si>
  <si>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</si>
  <si>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</si>
  <si>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</si>
  <si>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</si>
  <si>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</si>
  <si>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</si>
  <si>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</si>
  <si>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</si>
  <si>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</si>
  <si>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</si>
  <si>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</si>
  <si>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</si>
  <si>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</si>
  <si>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</si>
  <si>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</si>
  <si>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</si>
  <si>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</si>
  <si>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</si>
  <si>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</si>
  <si>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</si>
  <si>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</si>
  <si>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</si>
  <si>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</si>
  <si>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</si>
  <si>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</si>
  <si>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</si>
  <si>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</si>
  <si>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</si>
  <si>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</si>
  <si>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</si>
  <si>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</si>
  <si>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</si>
  <si>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</si>
  <si>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</si>
  <si>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</si>
  <si>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</si>
  <si>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</si>
  <si>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</si>
  <si>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</si>
  <si>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</si>
  <si>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</si>
  <si>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</si>
  <si>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</si>
  <si>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</si>
  <si>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</si>
  <si>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</si>
  <si>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</si>
  <si>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</si>
  <si>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</si>
  <si>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</si>
  <si>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</si>
  <si>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</si>
  <si>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</si>
  <si>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</si>
  <si>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</si>
  <si>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</si>
  <si>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</si>
  <si>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</si>
  <si>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</si>
  <si>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</si>
  <si>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</si>
  <si>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</si>
  <si>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</si>
  <si>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</si>
  <si>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</si>
  <si>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</si>
  <si>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</si>
  <si>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</si>
  <si>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</si>
  <si>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</si>
  <si>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</si>
  <si>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</si>
  <si>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</si>
  <si>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</si>
  <si>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</si>
  <si>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</si>
  <si>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</si>
  <si>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</si>
  <si>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</si>
  <si>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</si>
  <si>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</si>
  <si>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</si>
  <si>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</si>
  <si>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</si>
  <si>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</si>
  <si>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</si>
  <si>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</si>
  <si>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</si>
  <si>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</si>
  <si>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</si>
  <si>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</si>
  <si>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</si>
  <si>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</si>
  <si>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</si>
  <si>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</si>
  <si>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</si>
  <si>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</si>
  <si>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</si>
  <si>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</si>
  <si>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</si>
  <si>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</si>
  <si>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</si>
  <si>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</si>
  <si>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</si>
  <si>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</si>
  <si>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</si>
  <si>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</si>
  <si>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</si>
  <si>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</si>
  <si>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</si>
  <si>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</si>
  <si>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</si>
  <si>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</si>
  <si>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</si>
  <si>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</si>
  <si>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</si>
  <si>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</si>
  <si>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</si>
  <si>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</si>
  <si>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</si>
  <si>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</si>
  <si>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</si>
  <si>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</si>
  <si>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</si>
  <si>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</si>
  <si>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</si>
  <si>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</si>
  <si>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</si>
  <si>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</si>
  <si>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</si>
  <si>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</si>
  <si>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</si>
  <si>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</si>
  <si>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</si>
  <si>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</si>
  <si>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</si>
  <si>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</si>
  <si>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</si>
  <si>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</si>
  <si>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</si>
  <si>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</si>
  <si>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</si>
  <si>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</si>
  <si>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</si>
  <si>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</si>
  <si>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</si>
  <si>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</si>
  <si>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</si>
  <si>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</si>
  <si>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</si>
  <si>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</si>
  <si>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</si>
  <si>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</si>
  <si>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</si>
  <si>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</si>
  <si>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</si>
  <si>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</si>
  <si>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</si>
  <si>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</si>
  <si>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</si>
  <si>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</si>
  <si>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</si>
  <si>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</si>
  <si>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</si>
  <si>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</si>
  <si>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</si>
  <si>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</si>
  <si>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</si>
  <si>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</si>
  <si>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</si>
  <si>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</si>
  <si>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</si>
  <si>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</si>
  <si>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</si>
  <si>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</si>
  <si>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</si>
  <si>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</si>
  <si>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</si>
  <si>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</si>
  <si>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</si>
  <si>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</si>
  <si>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</si>
  <si>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</si>
  <si>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</si>
  <si>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</si>
  <si>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</si>
  <si>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</si>
  <si>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</si>
  <si>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</si>
  <si>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</si>
  <si>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</si>
  <si>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</si>
  <si>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</si>
  <si>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</si>
  <si>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</si>
  <si>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</si>
  <si>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</si>
  <si>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</si>
  <si>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</si>
  <si>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</si>
  <si>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</si>
  <si>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</si>
  <si>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</si>
  <si>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</si>
  <si>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</si>
  <si>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</si>
  <si>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</si>
  <si>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</si>
  <si>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</si>
  <si>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</si>
  <si>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</si>
  <si>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</si>
  <si>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</si>
  <si>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</si>
  <si>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</si>
  <si>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</si>
  <si>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</si>
  <si>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</si>
  <si>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</si>
  <si>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</si>
  <si>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</si>
  <si>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</si>
  <si>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</si>
  <si>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</si>
  <si>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</si>
  <si>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</si>
  <si>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</si>
  <si>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</si>
  <si>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</si>
  <si>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</si>
  <si>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</si>
  <si>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</si>
  <si>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</si>
  <si>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</si>
  <si>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</si>
  <si>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</si>
  <si>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</si>
  <si>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</si>
  <si>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</si>
  <si>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</si>
  <si>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</si>
  <si>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</si>
  <si>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</si>
  <si>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</si>
  <si>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</si>
  <si>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</si>
  <si>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</si>
  <si>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</si>
  <si>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</si>
  <si>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</si>
  <si>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</si>
  <si>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</si>
  <si>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</si>
  <si>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</si>
  <si>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</si>
  <si>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</si>
  <si>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</si>
  <si>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</si>
  <si>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</si>
  <si>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</si>
  <si>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</si>
  <si>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</si>
  <si>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</si>
  <si>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</si>
  <si>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</si>
  <si>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</si>
  <si>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</si>
  <si>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</si>
  <si>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</si>
  <si>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</si>
  <si>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</si>
  <si>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</si>
  <si>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</si>
  <si>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</si>
  <si>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</si>
  <si>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</si>
  <si>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</si>
  <si>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</si>
  <si>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</si>
  <si>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</si>
  <si>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</si>
  <si>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</si>
  <si>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</si>
  <si>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</si>
  <si>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</si>
  <si>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</si>
  <si>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</si>
  <si>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</si>
  <si>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</si>
  <si>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</si>
  <si>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</si>
  <si>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</si>
  <si>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</si>
  <si>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</si>
  <si>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</si>
  <si>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</si>
  <si>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</si>
  <si>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</si>
  <si>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</si>
  <si>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</si>
  <si>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</si>
  <si>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</si>
  <si>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</si>
  <si>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</si>
  <si>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</si>
  <si>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</si>
  <si>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</si>
  <si>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</si>
  <si>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</si>
  <si>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</si>
  <si>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</si>
  <si>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</si>
  <si>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</si>
  <si>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</si>
  <si>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</si>
  <si>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</si>
  <si>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</si>
  <si>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</si>
  <si>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</si>
  <si>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</si>
  <si>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</si>
  <si>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</si>
  <si>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</si>
  <si>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</si>
  <si>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</si>
  <si>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</si>
  <si>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</si>
  <si>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</si>
  <si>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</si>
  <si>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</si>
  <si>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</si>
  <si>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</si>
  <si>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</si>
  <si>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</si>
  <si>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</si>
  <si>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</si>
  <si>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</si>
  <si>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</si>
  <si>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</si>
  <si>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</si>
  <si>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</si>
  <si>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</si>
  <si>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</si>
  <si>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</si>
  <si>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</si>
  <si>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</si>
  <si>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</si>
  <si>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</si>
  <si>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</si>
  <si>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</si>
  <si>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</si>
  <si>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</si>
  <si>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</si>
  <si>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</si>
  <si>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</si>
  <si>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</si>
  <si>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</si>
  <si>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</si>
  <si>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</si>
  <si>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</si>
  <si>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</si>
  <si>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</si>
  <si>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</si>
  <si>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</si>
  <si>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</si>
  <si>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</si>
  <si>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</si>
  <si>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</si>
  <si>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</si>
  <si>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</si>
  <si>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</si>
  <si>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</si>
  <si>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</si>
  <si>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</si>
  <si>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</si>
  <si>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</si>
  <si>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</si>
  <si>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</si>
  <si>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</si>
  <si>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</si>
  <si>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</si>
  <si>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</si>
  <si>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</si>
  <si>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</si>
  <si>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</si>
  <si>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</si>
  <si>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</si>
  <si>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</si>
  <si>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</si>
  <si>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</si>
  <si>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</si>
  <si>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</si>
  <si>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</si>
  <si>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</si>
  <si>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</si>
  <si>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</si>
  <si>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</si>
  <si>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</si>
  <si>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</si>
  <si>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</si>
  <si>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</si>
  <si>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</si>
  <si>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</si>
  <si>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</si>
  <si>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</si>
  <si>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</si>
  <si>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</si>
  <si>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</si>
  <si>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</si>
  <si>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</si>
  <si>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</si>
  <si>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</si>
  <si>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</si>
  <si>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</si>
  <si>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</si>
  <si>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</si>
  <si>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</si>
  <si>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</si>
  <si>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</si>
  <si>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</si>
  <si>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</si>
  <si>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</si>
  <si>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</si>
  <si>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</si>
  <si>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</si>
  <si>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</si>
  <si>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</si>
  <si>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</si>
  <si>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</si>
  <si>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</si>
  <si>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</si>
  <si>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</si>
  <si>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</si>
  <si>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</si>
  <si>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</si>
  <si>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</si>
  <si>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</si>
  <si>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</si>
  <si>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</si>
  <si>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</si>
  <si>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</si>
  <si>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</si>
  <si>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</si>
  <si>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</si>
  <si>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</si>
  <si>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</si>
  <si>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</si>
  <si>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</si>
  <si>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</si>
  <si>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</si>
  <si>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</si>
  <si>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</si>
  <si>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</si>
  <si>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</si>
  <si>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</si>
  <si>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</si>
  <si>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</si>
  <si>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</si>
  <si>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</si>
  <si>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</si>
  <si>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</si>
  <si>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</si>
  <si>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</si>
  <si>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</si>
  <si>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</si>
  <si>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</si>
  <si>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</si>
  <si>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</si>
  <si>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</si>
  <si>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</si>
  <si>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</si>
  <si>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</si>
  <si>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</si>
  <si>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</si>
  <si>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</si>
  <si>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</si>
  <si>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</si>
  <si>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</si>
  <si>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</si>
  <si>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</si>
  <si>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</si>
  <si>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</si>
  <si>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</si>
  <si>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</si>
  <si>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</si>
  <si>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</si>
  <si>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</si>
  <si>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</si>
  <si>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</si>
  <si>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</si>
  <si>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</si>
  <si>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</si>
  <si>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</si>
  <si>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</si>
  <si>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</si>
  <si>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</si>
  <si>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</si>
  <si>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</si>
  <si>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</si>
  <si>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</si>
  <si>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</si>
  <si>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</si>
  <si>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</si>
  <si>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</si>
  <si>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</si>
  <si>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</si>
  <si>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</si>
  <si>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</si>
  <si>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</si>
  <si>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</si>
  <si>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</si>
  <si>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</si>
  <si>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</si>
  <si>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</si>
  <si>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</si>
  <si>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</si>
  <si>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</si>
  <si>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</si>
  <si>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</si>
  <si>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</si>
  <si>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</si>
  <si>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</si>
  <si>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</si>
  <si>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</si>
  <si>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</si>
  <si>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</si>
  <si>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</si>
  <si>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</si>
  <si>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</si>
  <si>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</si>
  <si>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</si>
  <si>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</si>
  <si>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</si>
  <si>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</si>
  <si>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</si>
  <si>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</si>
  <si>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</si>
  <si>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</si>
  <si>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</si>
  <si>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</si>
  <si>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</si>
  <si>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</si>
  <si>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</si>
  <si>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</si>
  <si>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</si>
  <si>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</si>
  <si>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</si>
  <si>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</si>
  <si>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</si>
  <si>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</si>
  <si>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</si>
  <si>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</si>
  <si>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</si>
  <si>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</si>
  <si>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</si>
  <si>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</si>
  <si>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</si>
  <si>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</si>
  <si>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</si>
  <si>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</si>
  <si>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</si>
  <si>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</si>
  <si>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</si>
  <si>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</si>
  <si>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</si>
  <si>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</si>
  <si>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</si>
  <si>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</si>
  <si>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</si>
  <si>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</si>
  <si>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</si>
  <si>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</si>
  <si>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</si>
  <si>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</si>
  <si>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</si>
  <si>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</si>
  <si>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</si>
  <si>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</si>
  <si>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</si>
  <si>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</si>
  <si>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</si>
  <si>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</si>
  <si>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</si>
  <si>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</si>
  <si>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</si>
  <si>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</si>
  <si>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</si>
  <si>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</si>
  <si>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</si>
  <si>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</si>
  <si>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</si>
  <si>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</si>
  <si>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</si>
  <si>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</si>
  <si>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</si>
  <si>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</si>
  <si>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</si>
  <si>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</si>
  <si>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</si>
  <si>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</si>
  <si>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</si>
  <si>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</si>
  <si>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</si>
  <si>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</si>
  <si>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</si>
  <si>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</si>
  <si>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</si>
  <si>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</si>
  <si>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</si>
  <si>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</si>
  <si>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</si>
  <si>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</si>
  <si>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</si>
  <si>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</si>
  <si>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</si>
  <si>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</si>
  <si>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</si>
  <si>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</si>
  <si>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</si>
  <si>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</si>
  <si>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</si>
  <si>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</si>
  <si>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</si>
  <si>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</si>
  <si>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</si>
  <si>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</si>
  <si>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</si>
  <si>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</si>
  <si>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</si>
  <si>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</si>
  <si>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</si>
  <si>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</si>
  <si>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</si>
  <si>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</si>
  <si>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</si>
  <si>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</si>
  <si>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</si>
  <si>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</si>
  <si>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</si>
  <si>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</si>
  <si>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</si>
  <si>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</si>
  <si>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</si>
  <si>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</si>
  <si>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</si>
  <si>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</si>
  <si>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</si>
  <si>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</si>
  <si>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</si>
  <si>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</si>
  <si>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</si>
  <si>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</si>
  <si>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</si>
  <si>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</si>
  <si>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</si>
  <si>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</si>
  <si>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</si>
  <si>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</si>
  <si>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</si>
  <si>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</si>
  <si>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</si>
  <si>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</si>
  <si>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</si>
  <si>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</si>
  <si>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</si>
  <si>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</si>
  <si>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</si>
  <si>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</si>
  <si>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</si>
  <si>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</si>
  <si>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</si>
  <si>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</si>
  <si>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</si>
  <si>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</si>
  <si>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</si>
  <si>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</si>
  <si>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</si>
  <si>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</si>
  <si>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</si>
  <si>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</si>
  <si>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</si>
  <si>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</si>
  <si>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</si>
  <si>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</si>
  <si>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</si>
  <si>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</si>
  <si>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</si>
  <si>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</si>
  <si>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</si>
  <si>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</si>
  <si>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</si>
  <si>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</si>
  <si>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</si>
  <si>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</si>
  <si>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</si>
  <si>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</si>
  <si>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</si>
  <si>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</si>
  <si>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</si>
  <si>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</si>
  <si>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</si>
  <si>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</si>
  <si>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</si>
  <si>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</si>
  <si>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</si>
  <si>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</si>
  <si>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</si>
  <si>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</si>
  <si>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</si>
  <si>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</si>
  <si>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</si>
  <si>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</si>
  <si>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</si>
  <si>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</si>
  <si>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</si>
  <si>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</si>
  <si>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</si>
  <si>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</si>
  <si>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</si>
  <si>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</si>
  <si>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</si>
  <si>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</si>
  <si>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</si>
  <si>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</si>
  <si>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</si>
  <si>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</si>
  <si>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</si>
  <si>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</si>
  <si>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</si>
  <si>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</si>
  <si>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</si>
  <si>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</si>
  <si>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</si>
  <si>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</si>
  <si>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</si>
  <si>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</si>
  <si>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</si>
  <si>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</si>
  <si>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</si>
  <si>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</si>
  <si>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</si>
  <si>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</si>
  <si>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</si>
  <si>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</si>
  <si>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</si>
  <si>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</si>
  <si>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</si>
  <si>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</si>
  <si>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</si>
  <si>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</si>
  <si>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</si>
  <si>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</si>
  <si>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</si>
  <si>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</si>
  <si>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</si>
  <si>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</si>
  <si>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</si>
  <si>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</si>
  <si>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</si>
  <si>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</si>
  <si>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</si>
  <si>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</si>
  <si>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</si>
  <si>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</si>
  <si>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</si>
  <si>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</si>
  <si>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</si>
  <si>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</si>
  <si>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</si>
  <si>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</si>
  <si>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</si>
  <si>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</si>
  <si>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</si>
  <si>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</si>
  <si>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</si>
  <si>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</si>
  <si>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</si>
  <si>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</si>
  <si>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</si>
  <si>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</si>
  <si>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</si>
  <si>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</si>
  <si>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</si>
  <si>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</si>
  <si>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</si>
  <si>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</si>
  <si>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</si>
  <si>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</si>
  <si>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</si>
  <si>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</si>
  <si>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</si>
  <si>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</si>
  <si>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</si>
  <si>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</si>
  <si>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</si>
  <si>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</si>
  <si>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</si>
  <si>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</si>
  <si>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</si>
  <si>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</si>
  <si>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</si>
  <si>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</si>
  <si>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</si>
  <si>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</si>
  <si>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</si>
  <si>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</si>
  <si>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</si>
  <si>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</si>
  <si>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</si>
  <si>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</si>
  <si>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</si>
  <si>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</si>
  <si>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</si>
  <si>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</si>
  <si>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</si>
  <si>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</si>
  <si>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</si>
  <si>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</si>
  <si>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</si>
  <si>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</si>
  <si>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</si>
  <si>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</si>
  <si>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</si>
  <si>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</si>
  <si>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</si>
  <si>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</si>
  <si>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</si>
  <si>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</si>
  <si>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</si>
  <si>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</si>
  <si>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</si>
  <si>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</si>
  <si>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</si>
  <si>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</si>
  <si>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</si>
  <si>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</si>
  <si>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</si>
  <si>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</si>
  <si>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</si>
  <si>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</si>
  <si>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</si>
  <si>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</si>
  <si>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</si>
  <si>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</si>
  <si>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</si>
  <si>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</si>
  <si>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</si>
  <si>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</si>
  <si>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</si>
  <si>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</si>
  <si>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</si>
  <si>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</si>
  <si>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</si>
  <si>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</si>
  <si>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</si>
  <si>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</si>
  <si>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</si>
  <si>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</si>
  <si>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</si>
  <si>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</si>
  <si>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</si>
  <si>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</si>
  <si>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</si>
  <si>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</si>
  <si>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</si>
  <si>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</si>
  <si>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</si>
  <si>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</si>
  <si>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</si>
  <si>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</si>
  <si>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</si>
  <si>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</si>
  <si>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</si>
  <si>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</si>
  <si>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</si>
  <si>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</si>
  <si>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</si>
  <si>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</si>
  <si>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</si>
  <si>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</si>
  <si>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</si>
  <si>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</si>
  <si>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</si>
  <si>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</si>
  <si>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</si>
  <si>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</si>
  <si>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</si>
  <si>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</si>
  <si>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</si>
  <si>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</si>
  <si>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</si>
  <si>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</si>
  <si>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</si>
  <si>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</si>
  <si>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</si>
  <si>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</si>
  <si>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</si>
  <si>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</si>
  <si>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</si>
  <si>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</si>
  <si>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</si>
  <si>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</si>
  <si>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</si>
  <si>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</si>
  <si>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</si>
  <si>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</si>
  <si>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</si>
  <si>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</si>
  <si>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</si>
  <si>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</si>
  <si>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</si>
  <si>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</si>
  <si>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</si>
  <si>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</si>
  <si>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</si>
  <si>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</si>
  <si>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</si>
  <si>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</si>
  <si>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</si>
  <si>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</si>
  <si>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</si>
  <si>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</si>
  <si>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</si>
  <si>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</si>
  <si>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</si>
  <si>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</si>
  <si>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</si>
  <si>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</si>
  <si>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</si>
  <si>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</si>
  <si>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</si>
  <si>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</si>
  <si>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</si>
  <si>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</si>
  <si>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</si>
  <si>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</si>
  <si>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</si>
  <si>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</si>
  <si>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</si>
  <si>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</si>
  <si>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</si>
  <si>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</si>
  <si>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</si>
  <si>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</si>
  <si>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</si>
  <si>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</si>
  <si>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</si>
  <si>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</si>
  <si>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</si>
  <si>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</si>
  <si>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</si>
  <si>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</si>
  <si>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</si>
  <si>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</si>
  <si>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</si>
  <si>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</si>
  <si>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</si>
  <si>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</si>
  <si>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</si>
  <si>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</si>
  <si>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</si>
  <si>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</si>
  <si>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</si>
  <si>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</si>
  <si>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</si>
  <si>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</si>
  <si>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</si>
  <si>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</si>
  <si>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</si>
  <si>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</si>
  <si>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</si>
  <si>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</si>
  <si>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</si>
  <si>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</si>
  <si>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</si>
  <si>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</si>
  <si>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</si>
  <si>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</si>
  <si>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</si>
  <si>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</si>
  <si>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</si>
  <si>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</si>
  <si>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</si>
  <si>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</si>
  <si>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</si>
  <si>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</si>
  <si>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</si>
  <si>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</si>
  <si>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</si>
  <si>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</si>
  <si>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</si>
  <si>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</si>
  <si>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</si>
  <si>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</si>
  <si>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</si>
  <si>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</si>
  <si>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</si>
  <si>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</si>
  <si>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</si>
  <si>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</si>
  <si>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</si>
  <si>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</si>
  <si>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</si>
  <si>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</si>
  <si>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</si>
  <si>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</si>
  <si>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</si>
  <si>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</si>
  <si>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</si>
  <si>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</si>
  <si>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</si>
  <si>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</si>
  <si>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</si>
  <si>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</si>
  <si>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</si>
  <si>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</si>
  <si>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</si>
  <si>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</si>
  <si>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</si>
  <si>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</si>
  <si>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</si>
  <si>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</si>
  <si>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</si>
  <si>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</si>
  <si>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</si>
  <si>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</si>
  <si>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</si>
  <si>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</si>
  <si>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</si>
  <si>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</si>
  <si>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</si>
  <si>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</si>
  <si>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</si>
  <si>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</si>
  <si>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</si>
  <si>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</si>
  <si>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</si>
  <si>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</si>
  <si>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</si>
  <si>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</si>
  <si>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</si>
  <si>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</si>
  <si>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</si>
  <si>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</si>
  <si>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</si>
  <si>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</si>
  <si>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</si>
  <si>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</si>
  <si>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</si>
  <si>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</si>
  <si>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</si>
  <si>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</si>
  <si>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</si>
  <si>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</si>
  <si>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</si>
  <si>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</si>
  <si>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</si>
  <si>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</si>
  <si>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</si>
  <si>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</si>
  <si>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</si>
  <si>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</si>
  <si>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</si>
  <si>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</si>
  <si>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</si>
  <si>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</si>
  <si>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</si>
  <si>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</si>
  <si>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</si>
  <si>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</si>
  <si>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</si>
  <si>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</si>
  <si>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</si>
  <si>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</si>
  <si>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</si>
  <si>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</si>
  <si>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</si>
  <si>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</si>
  <si>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</si>
  <si>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</si>
  <si>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</si>
  <si>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</si>
  <si>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</si>
  <si>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</si>
  <si>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</si>
  <si>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</si>
  <si>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</si>
  <si>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</si>
  <si>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</si>
  <si>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</si>
  <si>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</si>
  <si>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</si>
  <si>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</si>
  <si>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</si>
  <si>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</si>
  <si>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</si>
  <si>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</si>
  <si>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</si>
  <si>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</si>
  <si>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</si>
  <si>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</si>
  <si>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</si>
  <si>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</si>
  <si>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</si>
  <si>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</si>
  <si>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</si>
  <si>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</si>
  <si>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</si>
  <si>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</si>
  <si>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</si>
  <si>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</si>
  <si>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</si>
  <si>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</si>
  <si>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</si>
  <si>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</si>
  <si>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</si>
  <si>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</si>
  <si>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</si>
  <si>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</si>
  <si>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</si>
  <si>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</si>
  <si>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</si>
  <si>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</si>
  <si>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</si>
  <si>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</si>
  <si>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</si>
  <si>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</si>
  <si>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</si>
  <si>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</si>
  <si>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</si>
  <si>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</si>
  <si>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</si>
  <si>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</si>
  <si>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</si>
  <si>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</si>
  <si>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</si>
  <si>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</si>
  <si>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</si>
  <si>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</si>
  <si>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</si>
  <si>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</si>
  <si>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</si>
  <si>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</si>
  <si>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</si>
  <si>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</si>
  <si>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</si>
  <si>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</si>
  <si>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</si>
  <si>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</si>
  <si>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</si>
  <si>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</si>
  <si>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</si>
  <si>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</si>
  <si>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</si>
  <si>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</si>
  <si>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</si>
  <si>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</si>
  <si>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</si>
  <si>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</si>
  <si>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</si>
  <si>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</si>
  <si>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</si>
  <si>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</si>
  <si>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</si>
  <si>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</si>
  <si>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</si>
  <si>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</si>
  <si>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</si>
  <si>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</si>
  <si>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</si>
  <si>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</si>
  <si>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</si>
  <si>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</si>
  <si>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</si>
  <si>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</si>
  <si>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</si>
  <si>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</si>
  <si>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</si>
  <si>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</si>
  <si>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</si>
  <si>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</si>
  <si>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</si>
  <si>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</si>
  <si>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</si>
  <si>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</si>
  <si>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</si>
  <si>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</si>
  <si>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</si>
  <si>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</si>
  <si>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</si>
  <si>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</si>
  <si>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</si>
  <si>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</si>
  <si>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</si>
  <si>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</si>
  <si>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</si>
  <si>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</si>
  <si>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</si>
  <si>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</si>
  <si>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</si>
  <si>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</si>
  <si>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</si>
  <si>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</si>
  <si>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</si>
  <si>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</si>
  <si>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</si>
  <si>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</si>
  <si>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</si>
  <si>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</si>
  <si>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</si>
  <si>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</si>
  <si>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</si>
  <si>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</si>
  <si>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</si>
  <si>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</si>
  <si>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</si>
  <si>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</si>
  <si>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</si>
  <si>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</si>
  <si>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</si>
  <si>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</si>
  <si>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</si>
  <si>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</si>
  <si>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</si>
  <si>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</si>
  <si>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</si>
  <si>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</si>
  <si>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</si>
  <si>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</si>
  <si>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</si>
  <si>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</si>
  <si>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</si>
  <si>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</si>
  <si>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</si>
  <si>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</si>
  <si>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</si>
  <si>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</si>
  <si>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</si>
  <si>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</si>
  <si>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</si>
  <si>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</si>
  <si>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</si>
  <si>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</si>
  <si>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</si>
  <si>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</si>
  <si>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</si>
  <si>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</si>
  <si>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</si>
  <si>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</si>
  <si>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</si>
  <si>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</si>
  <si>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</si>
  <si>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</si>
  <si>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</si>
  <si>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</si>
  <si>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</si>
  <si>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</si>
  <si>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</si>
  <si>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</si>
  <si>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</si>
  <si>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</si>
  <si>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</si>
  <si>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</si>
  <si>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</si>
  <si>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</si>
  <si>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</si>
  <si>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</si>
  <si>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</si>
  <si>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</si>
  <si>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</si>
  <si>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</si>
  <si>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</si>
  <si>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</si>
  <si>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</si>
  <si>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</si>
  <si>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</si>
  <si>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</si>
  <si>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</si>
  <si>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</si>
  <si>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</si>
  <si>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</si>
  <si>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</si>
  <si>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</si>
  <si>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</si>
  <si>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</si>
  <si>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</si>
  <si>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</si>
  <si>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</si>
  <si>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</si>
  <si>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</si>
  <si>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</si>
  <si>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</si>
  <si>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</si>
  <si>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</si>
  <si>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</si>
  <si>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</si>
  <si>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</si>
  <si>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</si>
  <si>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</si>
  <si>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</si>
  <si>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</si>
  <si>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</si>
  <si>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</si>
  <si>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</si>
  <si>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</si>
  <si>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</si>
  <si>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</si>
  <si>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</si>
  <si>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</si>
  <si>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</si>
  <si>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</si>
  <si>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</si>
  <si>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</si>
  <si>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</si>
  <si>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</si>
  <si>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</si>
  <si>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</si>
  <si>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</si>
  <si>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</si>
  <si>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</si>
  <si>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</si>
  <si>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</si>
  <si>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</si>
  <si>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</si>
  <si>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</si>
  <si>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</si>
  <si>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</si>
  <si>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</si>
  <si>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</si>
  <si>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</si>
  <si>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</si>
  <si>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</si>
  <si>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</si>
  <si>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</si>
  <si>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</si>
  <si>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</si>
  <si>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</si>
  <si>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</si>
  <si>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</si>
  <si>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</si>
  <si>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</si>
  <si>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</si>
  <si>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</si>
  <si>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</si>
  <si>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</si>
  <si>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</si>
  <si>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</si>
  <si>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</si>
  <si>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</si>
  <si>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</si>
  <si>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</si>
  <si>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</si>
  <si>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</si>
  <si>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</si>
  <si>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</si>
  <si>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</si>
  <si>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</si>
  <si>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</si>
  <si>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</si>
  <si>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</si>
  <si>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</si>
  <si>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</si>
  <si>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</si>
  <si>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</si>
  <si>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</si>
  <si>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</si>
  <si>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</si>
  <si>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</si>
  <si>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</si>
  <si>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</si>
  <si>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</si>
  <si>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</si>
  <si>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</si>
  <si>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</si>
  <si>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</si>
  <si>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</si>
  <si>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</si>
  <si>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</si>
  <si>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</si>
  <si>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</si>
  <si>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</si>
  <si>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</si>
  <si>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</si>
  <si>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</si>
  <si>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</si>
  <si>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</si>
  <si>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</si>
  <si>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</si>
  <si>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</si>
  <si>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</si>
  <si>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</si>
  <si>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</si>
  <si>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</si>
  <si>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</si>
  <si>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</si>
  <si>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</si>
  <si>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</si>
  <si>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</si>
  <si>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</si>
  <si>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</si>
  <si>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</si>
  <si>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</si>
  <si>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</si>
  <si>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</si>
  <si>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</si>
  <si>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</si>
  <si>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</si>
  <si>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</si>
  <si>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</si>
  <si>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</si>
  <si>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</si>
  <si>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</si>
  <si>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</si>
  <si>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</si>
  <si>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</si>
  <si>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</si>
  <si>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</si>
  <si>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</si>
  <si>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</si>
  <si>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</si>
  <si>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</si>
  <si>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</si>
  <si>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</si>
  <si>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</si>
  <si>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</si>
  <si>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</si>
  <si>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</si>
  <si>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</si>
  <si>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</si>
  <si>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</si>
  <si>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</si>
  <si>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</si>
  <si>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</si>
  <si>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</si>
  <si>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</si>
  <si>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</si>
  <si>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</si>
  <si>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</si>
  <si>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</si>
  <si>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</si>
  <si>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</si>
  <si>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</si>
  <si>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</si>
  <si>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</si>
  <si>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</si>
  <si>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</si>
  <si>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</si>
  <si>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</si>
  <si>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</si>
  <si>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</si>
  <si>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</si>
  <si>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</si>
  <si>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</si>
  <si>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</si>
  <si>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</si>
  <si>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</si>
  <si>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</si>
  <si>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</si>
  <si>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</si>
  <si>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</si>
  <si>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</si>
  <si>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</si>
  <si>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</si>
  <si>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</si>
  <si>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</si>
  <si>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</si>
  <si>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</si>
  <si>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</si>
  <si>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</si>
  <si>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</si>
  <si>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</si>
  <si>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</si>
  <si>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</si>
  <si>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</si>
  <si>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</si>
  <si>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</si>
  <si>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</si>
  <si>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</si>
  <si>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</si>
  <si>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</si>
  <si>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</si>
  <si>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</si>
  <si>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</si>
  <si>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</si>
  <si>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</si>
  <si>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</si>
  <si>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</si>
  <si>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</si>
  <si>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</si>
  <si>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</si>
  <si>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</si>
  <si>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</si>
  <si>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</si>
  <si>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</si>
  <si>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</si>
  <si>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</si>
  <si>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</si>
  <si>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</si>
  <si>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</si>
  <si>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</si>
  <si>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</si>
  <si>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</si>
  <si>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</si>
  <si>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</si>
  <si>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</si>
  <si>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</si>
  <si>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</si>
  <si>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</si>
  <si>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</si>
  <si>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</si>
  <si>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</si>
  <si>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</si>
  <si>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</si>
  <si>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</si>
  <si>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</si>
  <si>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</si>
  <si>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</si>
  <si>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</si>
  <si>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</si>
  <si>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</si>
  <si>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</si>
  <si>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</si>
  <si>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</si>
  <si>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</si>
  <si>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</si>
  <si>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</si>
  <si>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</si>
  <si>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</si>
  <si>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</si>
  <si>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</si>
  <si>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</si>
  <si>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</si>
  <si>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</si>
  <si>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</si>
  <si>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</si>
  <si>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</si>
  <si>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</si>
  <si>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</si>
  <si>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</si>
  <si>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</si>
  <si>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</si>
  <si>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</si>
  <si>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</si>
  <si>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</si>
  <si>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</si>
  <si>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</si>
  <si>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</si>
  <si>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</si>
  <si>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</si>
  <si>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</si>
  <si>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</si>
  <si>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</si>
  <si>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</si>
  <si>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</si>
  <si>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</si>
  <si>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</si>
  <si>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</si>
  <si>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</si>
  <si>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</si>
  <si>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</si>
  <si>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</si>
  <si>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</si>
  <si>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</si>
  <si>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</si>
  <si>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</si>
  <si>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</si>
  <si>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</si>
  <si>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</si>
  <si>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</si>
  <si>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</si>
  <si>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</si>
  <si>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</si>
  <si>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</si>
  <si>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</si>
  <si>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</si>
  <si>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</si>
  <si>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</si>
  <si>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</si>
  <si>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</si>
  <si>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</si>
  <si>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</si>
  <si>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</si>
  <si>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</si>
  <si>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</si>
  <si>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</si>
  <si>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</si>
  <si>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</si>
  <si>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</si>
  <si>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</si>
  <si>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</si>
  <si>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</si>
  <si>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</si>
  <si>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</si>
  <si>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</si>
  <si>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</si>
  <si>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</si>
  <si>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</si>
  <si>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</si>
  <si>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</si>
  <si>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</si>
  <si>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</si>
  <si>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</si>
  <si>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</si>
  <si>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</si>
  <si>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</si>
  <si>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</si>
  <si>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</si>
  <si>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</si>
  <si>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</si>
  <si>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</si>
  <si>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</si>
  <si>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</si>
  <si>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</si>
  <si>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</si>
  <si>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</si>
  <si>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</si>
  <si>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</si>
  <si>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</si>
  <si>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</si>
  <si>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</si>
  <si>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</si>
  <si>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</si>
  <si>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</si>
  <si>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</si>
  <si>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</si>
  <si>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</si>
  <si>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</si>
  <si>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</si>
  <si>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</si>
  <si>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</si>
  <si>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</si>
  <si>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</si>
  <si>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</si>
  <si>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</si>
  <si>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</si>
  <si>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</si>
  <si>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</si>
  <si>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</si>
  <si>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</si>
  <si>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</si>
  <si>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</si>
  <si>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</si>
  <si>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</si>
  <si>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</si>
  <si>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</si>
  <si>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</si>
  <si>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</si>
  <si>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</si>
  <si>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</si>
  <si>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</si>
  <si>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</si>
  <si>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</si>
  <si>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</si>
  <si>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</si>
  <si>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</si>
  <si>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</si>
  <si>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</si>
  <si>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</si>
  <si>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</si>
  <si>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</si>
  <si>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</si>
  <si>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</si>
  <si>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</si>
  <si>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</si>
  <si>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</si>
  <si>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</si>
  <si>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</si>
  <si>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</si>
  <si>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</si>
  <si>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</si>
  <si>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</si>
  <si>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</si>
  <si>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</si>
  <si>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</si>
  <si>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</si>
  <si>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</si>
  <si>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</si>
  <si>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</si>
  <si>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</si>
  <si>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</si>
  <si>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</si>
  <si>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</si>
  <si>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</si>
  <si>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</si>
  <si>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</si>
  <si>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</si>
  <si>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</si>
  <si>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</si>
  <si>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</si>
  <si>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</si>
  <si>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</si>
  <si>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</si>
  <si>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</si>
  <si>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</si>
  <si>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</si>
  <si>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</si>
  <si>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</si>
  <si>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</si>
  <si>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</si>
  <si>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</si>
  <si>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</si>
  <si>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</si>
  <si>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</si>
  <si>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</si>
  <si>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</si>
  <si>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</si>
  <si>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</si>
  <si>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</si>
  <si>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</si>
  <si>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</si>
  <si>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</si>
  <si>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</si>
  <si>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</si>
  <si>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</si>
  <si>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</si>
  <si>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</si>
  <si>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</si>
  <si>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</si>
  <si>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</si>
  <si>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</si>
  <si>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</si>
  <si>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</si>
  <si>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</si>
  <si>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</si>
  <si>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</si>
  <si>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</si>
  <si>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</si>
  <si>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</si>
  <si>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</si>
  <si>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</si>
  <si>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</si>
  <si>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</si>
  <si>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</si>
  <si>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</si>
  <si>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</si>
  <si>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</si>
  <si>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</si>
  <si>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</si>
  <si>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</si>
  <si>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</si>
  <si>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</si>
  <si>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</si>
  <si>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</si>
  <si>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</si>
  <si>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</si>
  <si>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</si>
  <si>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</si>
  <si>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</si>
  <si>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</si>
  <si>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</si>
  <si>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</si>
  <si>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</si>
  <si>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</si>
  <si>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</si>
  <si>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</si>
  <si>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</si>
  <si>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</si>
  <si>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</si>
  <si>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</si>
  <si>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</si>
  <si>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</si>
  <si>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</si>
  <si>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</si>
  <si>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</si>
  <si>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</si>
  <si>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</si>
  <si>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</si>
  <si>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</si>
  <si>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</si>
  <si>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</si>
  <si>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</si>
  <si>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</si>
  <si>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</si>
  <si>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</si>
  <si>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</si>
  <si>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</si>
  <si>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</si>
  <si>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</si>
  <si>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</si>
  <si>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</si>
  <si>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</si>
  <si>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</si>
  <si>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</si>
  <si>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</si>
  <si>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</si>
  <si>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</si>
  <si>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</si>
  <si>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</si>
  <si>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</si>
  <si>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</si>
  <si>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</si>
  <si>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</si>
  <si>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</si>
  <si>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</si>
  <si>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</si>
  <si>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</si>
  <si>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</si>
  <si>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</si>
  <si>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</si>
  <si>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</si>
  <si>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</si>
  <si>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</si>
  <si>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</si>
  <si>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</si>
  <si>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</si>
  <si>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</si>
  <si>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</si>
  <si>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</si>
  <si>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</si>
  <si>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</si>
  <si>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</si>
  <si>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</si>
  <si>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</si>
  <si>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</si>
  <si>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</si>
  <si>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</si>
  <si>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</si>
  <si>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</si>
  <si>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</si>
  <si>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</si>
  <si>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</si>
  <si>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</si>
  <si>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</si>
  <si>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</si>
  <si>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</si>
  <si>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</si>
  <si>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</si>
  <si>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</si>
  <si>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</si>
  <si>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</si>
  <si>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</si>
  <si>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</si>
  <si>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</si>
  <si>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</si>
  <si>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</si>
  <si>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</si>
  <si>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</si>
  <si>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</si>
  <si>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</si>
  <si>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</si>
  <si>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</si>
  <si>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</si>
  <si>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</si>
  <si>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</si>
  <si>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</si>
  <si>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</si>
  <si>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</si>
  <si>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</si>
  <si>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</si>
  <si>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</si>
  <si>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</si>
  <si>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</si>
  <si>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</si>
  <si>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</si>
  <si>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</si>
  <si>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</si>
  <si>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</si>
  <si>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</si>
  <si>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</si>
  <si>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</si>
  <si>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</si>
  <si>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</si>
  <si>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</si>
  <si>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</si>
  <si>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</si>
  <si>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</si>
  <si>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</si>
  <si>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</si>
  <si>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</si>
  <si>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</si>
  <si>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</si>
  <si>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</si>
  <si>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</si>
  <si>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</si>
  <si>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</si>
  <si>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</si>
  <si>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</si>
  <si>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</si>
  <si>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</si>
  <si>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</si>
  <si>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</si>
  <si>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</si>
  <si>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</si>
  <si>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</si>
  <si>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</si>
  <si>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</si>
  <si>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</si>
  <si>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</si>
  <si>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</si>
  <si>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</si>
  <si>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</si>
  <si>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</si>
  <si>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</si>
  <si>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</si>
  <si>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</si>
  <si>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</si>
  <si>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</si>
  <si>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</si>
  <si>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</si>
  <si>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</si>
  <si>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</si>
  <si>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</si>
  <si>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</si>
  <si>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</si>
  <si>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</si>
  <si>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</si>
  <si>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</si>
  <si>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</si>
  <si>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</si>
  <si>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</si>
  <si>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</si>
  <si>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</si>
  <si>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</si>
  <si>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</si>
  <si>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</si>
  <si>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</si>
  <si>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</si>
  <si>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</si>
  <si>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</si>
  <si>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</si>
  <si>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</si>
  <si>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</si>
  <si>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</si>
  <si>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</si>
  <si>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</si>
  <si>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</si>
  <si>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</si>
  <si>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</si>
  <si>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</si>
  <si>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</si>
  <si>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</si>
  <si>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</si>
  <si>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</si>
  <si>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</si>
  <si>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</si>
  <si>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</si>
  <si>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</si>
  <si>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</si>
  <si>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</si>
  <si>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</si>
  <si>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</si>
  <si>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</si>
  <si>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</si>
  <si>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</si>
  <si>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</si>
  <si>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</si>
  <si>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</si>
  <si>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</si>
  <si>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</si>
  <si>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</si>
  <si>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</si>
  <si>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</si>
  <si>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</si>
  <si>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</si>
  <si>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</si>
  <si>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</si>
  <si>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</si>
  <si>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</si>
  <si>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</si>
  <si>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</si>
  <si>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</si>
  <si>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</si>
  <si>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</si>
  <si>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</si>
  <si>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</si>
  <si>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</si>
  <si>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</si>
  <si>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</si>
  <si>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</si>
  <si>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</si>
  <si>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</si>
  <si>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</si>
  <si>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</si>
  <si>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</si>
  <si>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</si>
  <si>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</si>
  <si>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</si>
  <si>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</si>
  <si>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</si>
  <si>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</si>
  <si>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</si>
  <si>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</si>
  <si>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</si>
  <si>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</si>
  <si>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</si>
  <si>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</si>
  <si>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</si>
  <si>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</si>
  <si>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</si>
  <si>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</si>
  <si>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</si>
  <si>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</si>
  <si>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</si>
  <si>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</si>
  <si>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</si>
  <si>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</si>
  <si>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</si>
  <si>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</si>
  <si>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</si>
  <si>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</si>
  <si>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</si>
  <si>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</si>
  <si>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</si>
  <si>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</si>
  <si>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</si>
  <si>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</si>
  <si>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</si>
  <si>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</si>
  <si>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</si>
  <si>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</si>
  <si>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</si>
  <si>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</si>
  <si>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</si>
  <si>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</si>
  <si>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</si>
  <si>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</si>
  <si>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</si>
  <si>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</si>
  <si>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</si>
  <si>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</si>
  <si>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</si>
  <si>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</si>
  <si>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</si>
  <si>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</si>
  <si>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</si>
  <si>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</si>
  <si>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</si>
  <si>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</si>
  <si>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</si>
  <si>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</si>
  <si>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</si>
  <si>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</si>
  <si>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</si>
  <si>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</si>
  <si>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</si>
  <si>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</si>
  <si>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</si>
  <si>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</si>
  <si>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</si>
  <si>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</si>
  <si>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</si>
  <si>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</si>
  <si>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</si>
  <si>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</si>
  <si>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</si>
  <si>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</si>
  <si>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</si>
  <si>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</si>
  <si>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</si>
  <si>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</si>
  <si>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</si>
  <si>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</si>
  <si>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</si>
  <si>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</si>
  <si>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</si>
  <si>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</si>
  <si>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</si>
  <si>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</si>
  <si>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</si>
  <si>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</si>
  <si>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</si>
  <si>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</si>
  <si>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</si>
  <si>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</si>
  <si>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</si>
  <si>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</si>
  <si>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</si>
  <si>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</si>
  <si>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</si>
  <si>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</si>
  <si>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</si>
  <si>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</si>
  <si>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</si>
  <si>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</si>
  <si>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</si>
  <si>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</si>
  <si>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</si>
  <si>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</si>
  <si>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</si>
  <si>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</si>
  <si>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</si>
  <si>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</si>
  <si>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</si>
  <si>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</si>
  <si>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</si>
  <si>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</si>
  <si>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</si>
  <si>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</si>
  <si>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</si>
  <si>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</si>
  <si>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</si>
  <si>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</si>
  <si>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</si>
  <si>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</si>
  <si>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</si>
  <si>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</si>
  <si>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</si>
  <si>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</si>
  <si>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</si>
  <si>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</si>
  <si>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</si>
  <si>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</si>
  <si>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</si>
  <si>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</si>
  <si>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</si>
  <si>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</si>
  <si>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</si>
  <si>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</si>
  <si>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</si>
  <si>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</si>
  <si>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</si>
  <si>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</si>
  <si>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</si>
  <si>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</si>
  <si>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</si>
  <si>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</si>
  <si>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</si>
  <si>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</si>
  <si>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</si>
  <si>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</si>
  <si>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</si>
  <si>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</si>
  <si>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</si>
  <si>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</si>
  <si>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</si>
  <si>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</si>
  <si>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</si>
  <si>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</si>
  <si>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</si>
  <si>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</si>
  <si>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</si>
  <si>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</si>
  <si>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</si>
  <si>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</si>
  <si>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</si>
  <si>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</si>
  <si>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</si>
  <si>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</si>
  <si>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</si>
  <si>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</si>
  <si>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</si>
  <si>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</si>
  <si>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</si>
  <si>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</si>
  <si>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</si>
  <si>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</si>
  <si>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</si>
  <si>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</si>
  <si>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</si>
  <si>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</si>
  <si>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</si>
  <si>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</si>
  <si>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</si>
  <si>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</si>
  <si>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</si>
  <si>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</si>
  <si>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</si>
  <si>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</si>
  <si>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</si>
  <si>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</si>
  <si>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</si>
  <si>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</si>
  <si>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</si>
  <si>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</si>
  <si>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</si>
  <si>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</si>
  <si>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</si>
  <si>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</si>
  <si>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</si>
  <si>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</si>
  <si>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</si>
  <si>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</si>
  <si>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</si>
  <si>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</si>
  <si>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</si>
  <si>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</si>
  <si>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</si>
  <si>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</si>
  <si>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</si>
  <si>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</si>
  <si>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</si>
  <si>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</si>
  <si>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</si>
  <si>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</si>
  <si>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</si>
  <si>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</si>
  <si>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</si>
  <si>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</si>
  <si>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</si>
  <si>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</si>
  <si>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</si>
  <si>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</si>
  <si>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</si>
  <si>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</si>
  <si>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</si>
  <si>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</si>
  <si>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</si>
  <si>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</si>
  <si>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</si>
  <si>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</si>
  <si>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</si>
  <si>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</si>
  <si>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</si>
  <si>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</si>
  <si>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</si>
  <si>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</si>
  <si>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</si>
  <si>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</si>
  <si>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</si>
  <si>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</si>
  <si>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</si>
  <si>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</si>
  <si>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</si>
  <si>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</si>
  <si>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</si>
  <si>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</si>
  <si>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</si>
  <si>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</si>
  <si>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</si>
  <si>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</si>
  <si>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</si>
  <si>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</si>
  <si>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</si>
  <si>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</si>
  <si>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</si>
  <si>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</si>
  <si>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</si>
  <si>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</si>
  <si>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</si>
  <si>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</si>
  <si>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</si>
  <si>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</si>
  <si>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</si>
  <si>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</si>
  <si>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</si>
  <si>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</si>
  <si>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</si>
  <si>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</si>
  <si>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</si>
  <si>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</si>
  <si>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</si>
  <si>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</si>
  <si>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</si>
  <si>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</si>
  <si>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</si>
  <si>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</si>
  <si>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</si>
  <si>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</si>
  <si>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</si>
  <si>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</si>
  <si>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</si>
  <si>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</si>
  <si>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</si>
  <si>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</si>
  <si>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</si>
  <si>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</si>
  <si>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</si>
  <si>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</si>
  <si>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</si>
  <si>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</si>
  <si>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</si>
  <si>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</si>
  <si>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</si>
  <si>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</si>
  <si>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</si>
  <si>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</si>
  <si>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</si>
  <si>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</si>
  <si>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</si>
  <si>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</si>
  <si>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</si>
  <si>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</si>
  <si>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</si>
  <si>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</si>
  <si>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</si>
  <si>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</si>
  <si>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</si>
  <si>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</si>
  <si>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</si>
  <si>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</si>
  <si>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</si>
  <si>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</si>
  <si>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</si>
  <si>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</si>
  <si>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</si>
  <si>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</si>
  <si>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</si>
  <si>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</si>
  <si>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</si>
  <si>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</si>
  <si>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</si>
  <si>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</si>
  <si>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</si>
  <si>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</si>
  <si>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</si>
  <si>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</si>
  <si>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</si>
  <si>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</si>
  <si>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</si>
  <si>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</si>
  <si>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</si>
  <si>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</si>
  <si>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</si>
  <si>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</si>
  <si>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</si>
  <si>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</si>
  <si>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</si>
  <si>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</si>
  <si>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</si>
  <si>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</si>
  <si>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</si>
  <si>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</si>
  <si>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</si>
  <si>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</si>
  <si>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</si>
  <si>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</si>
  <si>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</si>
  <si>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</si>
  <si>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</si>
  <si>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</si>
  <si>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</si>
  <si>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</si>
  <si>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</si>
  <si>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</si>
  <si>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</si>
  <si>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</si>
  <si>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</si>
  <si>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</si>
  <si>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</si>
  <si>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</si>
  <si>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</si>
  <si>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</si>
  <si>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</si>
  <si>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</si>
  <si>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</si>
  <si>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</si>
  <si>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</si>
  <si>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</si>
  <si>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</si>
  <si>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</si>
  <si>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</si>
  <si>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</si>
  <si>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</si>
  <si>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</si>
  <si>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</si>
  <si>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</si>
  <si>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</si>
  <si>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</si>
  <si>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</si>
  <si>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</si>
  <si>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</si>
  <si>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</si>
  <si>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</si>
  <si>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</si>
  <si>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</si>
  <si>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</si>
  <si>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</si>
  <si>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</si>
  <si>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</si>
  <si>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</si>
  <si>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</si>
  <si>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</si>
  <si>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</si>
  <si>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</si>
  <si>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</si>
  <si>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</si>
  <si>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</si>
  <si>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</si>
  <si>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</si>
  <si>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</si>
  <si>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</si>
  <si>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</si>
  <si>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</si>
  <si>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</si>
  <si>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</si>
  <si>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</si>
  <si>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</si>
  <si>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</si>
  <si>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</si>
  <si>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</si>
  <si>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</si>
  <si>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</si>
  <si>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</si>
  <si>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</si>
  <si>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</si>
  <si>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</si>
  <si>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</si>
  <si>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</si>
  <si>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</si>
  <si>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</si>
  <si>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</si>
  <si>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</si>
  <si>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</si>
  <si>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</si>
  <si>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</si>
  <si>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</si>
  <si>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</si>
  <si>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</si>
  <si>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</si>
  <si>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</si>
  <si>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</si>
  <si>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</si>
  <si>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</si>
  <si>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</si>
  <si>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</si>
  <si>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</si>
  <si>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</si>
  <si>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</si>
  <si>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</si>
  <si>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</si>
  <si>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</si>
  <si>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</si>
  <si>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</si>
  <si>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</si>
  <si>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</si>
  <si>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</si>
  <si>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</si>
  <si>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</si>
  <si>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</si>
  <si>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</si>
  <si>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</si>
  <si>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</si>
  <si>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</si>
  <si>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</si>
  <si>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</si>
  <si>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</si>
  <si>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</si>
  <si>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</si>
  <si>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</si>
  <si>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</si>
  <si>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</si>
  <si>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</si>
  <si>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</si>
  <si>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</si>
  <si>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</si>
  <si>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</si>
  <si>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</si>
  <si>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</si>
  <si>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</si>
  <si>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</si>
  <si>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</si>
  <si>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</si>
  <si>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</si>
  <si>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</si>
  <si>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</si>
  <si>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</si>
  <si>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</si>
  <si>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</si>
  <si>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</si>
  <si>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</si>
  <si>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</si>
  <si>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</si>
  <si>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</si>
  <si>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</si>
  <si>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</si>
  <si>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</si>
  <si>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</si>
  <si>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</si>
  <si>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</si>
  <si>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</si>
  <si>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</si>
  <si>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</si>
  <si>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</si>
  <si>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</si>
  <si>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</si>
  <si>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</si>
  <si>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</si>
  <si>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</si>
  <si>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</si>
  <si>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</si>
  <si>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</si>
  <si>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</si>
  <si>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</si>
  <si>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</si>
  <si>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</si>
  <si>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</si>
  <si>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</si>
  <si>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</si>
  <si>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</si>
  <si>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</si>
  <si>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</si>
  <si>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</si>
  <si>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</si>
  <si>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</si>
  <si>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</si>
  <si>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</si>
  <si>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</si>
  <si>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</si>
  <si>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</si>
  <si>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</si>
  <si>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</si>
  <si>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</si>
  <si>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</si>
  <si>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</si>
  <si>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</si>
  <si>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</si>
  <si>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</si>
  <si>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</si>
  <si>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</si>
  <si>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</si>
  <si>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</si>
  <si>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</si>
  <si>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</si>
  <si>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</si>
  <si>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</si>
  <si>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</si>
  <si>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</si>
  <si>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</si>
  <si>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</si>
  <si>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</si>
  <si>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</si>
  <si>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</si>
  <si>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</si>
  <si>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</si>
  <si>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</si>
  <si>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</si>
  <si>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</si>
  <si>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</si>
  <si>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</si>
  <si>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</si>
  <si>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</si>
  <si>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</si>
  <si>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</si>
  <si>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</si>
  <si>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</si>
  <si>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</si>
  <si>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</si>
  <si>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</si>
  <si>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</si>
  <si>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</si>
  <si>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</si>
  <si>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</si>
  <si>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</si>
  <si>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</si>
  <si>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</si>
  <si>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</si>
  <si>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</si>
  <si>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</si>
  <si>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</si>
  <si>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</si>
  <si>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</si>
  <si>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</si>
  <si>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</si>
  <si>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</si>
  <si>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</si>
  <si>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</si>
  <si>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</si>
  <si>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</si>
  <si>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</si>
  <si>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</si>
  <si>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</si>
  <si>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</si>
  <si>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</si>
  <si>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</si>
  <si>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</si>
  <si>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</si>
  <si>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</si>
  <si>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</si>
  <si>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</si>
  <si>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</si>
  <si>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</si>
  <si>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</si>
  <si>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</si>
  <si>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</si>
  <si>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</si>
  <si>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</si>
  <si>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</si>
  <si>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</si>
  <si>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</si>
  <si>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</si>
  <si>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</si>
  <si>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</si>
  <si>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</si>
  <si>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</si>
  <si>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</si>
  <si>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</si>
  <si>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</si>
  <si>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</si>
  <si>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</si>
  <si>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</si>
  <si>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</si>
  <si>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</si>
  <si>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</si>
  <si>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</si>
  <si>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</si>
  <si>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</si>
  <si>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</si>
  <si>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</si>
  <si>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</si>
  <si>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</si>
  <si>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</si>
  <si>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</si>
  <si>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</si>
  <si>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</si>
  <si>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</si>
  <si>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</si>
  <si>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</si>
  <si>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</si>
  <si>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</si>
  <si>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</si>
  <si>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</si>
  <si>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</si>
  <si>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</si>
  <si>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</si>
  <si>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</si>
  <si>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</si>
  <si>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</si>
  <si>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</si>
  <si>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</si>
  <si>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</si>
  <si>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</si>
  <si>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</si>
  <si>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</si>
  <si>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</si>
  <si>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</si>
  <si>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</si>
  <si>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</si>
  <si>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</si>
  <si>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</si>
  <si>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</si>
  <si>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</si>
  <si>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</si>
  <si>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</si>
  <si>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</si>
  <si>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</si>
  <si>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</si>
  <si>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</si>
  <si>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</si>
  <si>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</si>
  <si>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</si>
  <si>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</si>
  <si>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</si>
  <si>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</si>
  <si>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</si>
  <si>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</si>
  <si>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</si>
  <si>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</si>
  <si>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</si>
  <si>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</si>
  <si>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</si>
  <si>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</si>
  <si>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</si>
  <si>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</si>
  <si>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</si>
  <si>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</si>
  <si>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</si>
  <si>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</si>
  <si>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</si>
  <si>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</si>
  <si>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</si>
  <si>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</si>
  <si>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</si>
  <si>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</si>
  <si>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</si>
  <si>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</si>
  <si>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</si>
  <si>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</si>
  <si>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</si>
  <si>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</si>
  <si>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</si>
  <si>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</si>
  <si>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</si>
  <si>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</si>
  <si>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</si>
  <si>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</si>
  <si>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</si>
  <si>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</si>
  <si>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</si>
  <si>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</si>
  <si>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</si>
  <si>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</si>
  <si>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</si>
  <si>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</si>
  <si>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</si>
  <si>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</si>
  <si>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</si>
  <si>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</si>
  <si>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</si>
  <si>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</si>
  <si>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</si>
  <si>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</si>
  <si>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</si>
  <si>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</si>
  <si>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</si>
  <si>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</si>
  <si>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</si>
  <si>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</si>
  <si>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</si>
  <si>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</si>
  <si>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</si>
  <si>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</si>
  <si>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</si>
  <si>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</si>
  <si>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</si>
  <si>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</si>
  <si>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</si>
  <si>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</si>
  <si>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</si>
  <si>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</si>
  <si>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</si>
  <si>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</si>
  <si>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</si>
  <si>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</si>
  <si>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</si>
  <si>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</si>
  <si>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</si>
  <si>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</si>
  <si>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</si>
  <si>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</si>
  <si>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</si>
  <si>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</si>
  <si>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</si>
  <si>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</si>
  <si>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</si>
  <si>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</si>
  <si>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</si>
  <si>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</si>
  <si>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</si>
  <si>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</si>
  <si>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</si>
  <si>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</si>
  <si>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</si>
  <si>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</si>
  <si>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</si>
  <si>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</si>
  <si>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</si>
  <si>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</si>
  <si>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</si>
  <si>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</si>
  <si>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</si>
  <si>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</si>
  <si>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</si>
  <si>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</si>
  <si>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</si>
  <si>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</si>
  <si>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</si>
  <si>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</si>
  <si>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</si>
  <si>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</si>
  <si>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</si>
  <si>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</si>
  <si>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</si>
  <si>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</si>
  <si>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</si>
  <si>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</si>
  <si>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</si>
  <si>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</si>
  <si>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</si>
  <si>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</si>
  <si>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</si>
  <si>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</si>
  <si>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</si>
  <si>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</si>
  <si>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</si>
  <si>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</si>
  <si>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</si>
  <si>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</si>
  <si>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</si>
  <si>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</si>
  <si>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</si>
  <si>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</si>
  <si>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</si>
  <si>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</si>
  <si>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</si>
  <si>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</si>
  <si>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</si>
  <si>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</si>
  <si>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</si>
  <si>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</si>
  <si>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</si>
  <si>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</si>
  <si>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</si>
  <si>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</si>
  <si>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</si>
  <si>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</si>
  <si>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</si>
  <si>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</si>
  <si>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</si>
  <si>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</si>
  <si>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</si>
  <si>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</si>
  <si>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</si>
  <si>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</si>
  <si>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</si>
  <si>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</si>
  <si>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</si>
  <si>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</si>
  <si>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</si>
  <si>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</si>
  <si>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</si>
  <si>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</si>
  <si>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</si>
  <si>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</si>
  <si>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</si>
  <si>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</si>
  <si>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</si>
  <si>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</si>
  <si>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</si>
  <si>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</si>
  <si>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</si>
  <si>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</si>
  <si>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</si>
  <si>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</si>
  <si>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</si>
  <si>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</si>
  <si>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</si>
  <si>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</si>
  <si>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</si>
  <si>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</si>
  <si>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</si>
  <si>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</si>
  <si>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</si>
  <si>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</si>
  <si>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</si>
  <si>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</si>
  <si>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</si>
  <si>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</si>
  <si>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</si>
  <si>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</si>
  <si>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</si>
  <si>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</si>
  <si>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</si>
  <si>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</si>
  <si>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</si>
  <si>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</si>
  <si>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</si>
  <si>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</si>
  <si>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</si>
  <si>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</si>
  <si>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</si>
  <si>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</si>
  <si>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</si>
  <si>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</si>
  <si>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</si>
  <si>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</si>
  <si>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</si>
  <si>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</si>
  <si>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</si>
  <si>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</si>
  <si>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</si>
  <si>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</si>
  <si>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</si>
  <si>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</si>
  <si>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</si>
  <si>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</si>
  <si>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</si>
  <si>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</si>
  <si>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</si>
  <si>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</si>
  <si>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</si>
  <si>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</si>
  <si>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</si>
  <si>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</si>
  <si>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</si>
  <si>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</si>
  <si>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</si>
  <si>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</si>
  <si>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</si>
  <si>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</si>
  <si>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</si>
  <si>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</si>
  <si>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</si>
  <si>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</si>
  <si>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</si>
  <si>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</si>
  <si>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</si>
  <si>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</si>
  <si>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</si>
  <si>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</si>
  <si>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</si>
  <si>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</si>
  <si>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</si>
  <si>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</si>
  <si>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</si>
  <si>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</si>
  <si>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</si>
  <si>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</si>
  <si>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</si>
  <si>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</si>
  <si>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</si>
  <si>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</si>
  <si>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</si>
  <si>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</si>
  <si>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</si>
  <si>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</si>
  <si>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</si>
  <si>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</si>
  <si>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</si>
  <si>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</si>
  <si>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</si>
  <si>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</si>
  <si>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</si>
  <si>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</si>
  <si>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</si>
  <si>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</si>
  <si>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</si>
  <si>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</si>
  <si>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</si>
  <si>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</si>
  <si>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</si>
  <si>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</si>
  <si>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</si>
  <si>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</si>
  <si>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</si>
  <si>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</si>
  <si>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</si>
  <si>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</si>
  <si>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</si>
  <si>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</si>
  <si>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</si>
  <si>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</si>
  <si>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</si>
  <si>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</si>
  <si>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</si>
  <si>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</si>
  <si>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</si>
  <si>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</si>
  <si>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</si>
  <si>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</si>
  <si>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</si>
  <si>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</si>
  <si>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</si>
  <si>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</si>
  <si>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</si>
  <si>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</si>
  <si>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</si>
  <si>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</si>
  <si>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</si>
  <si>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</si>
  <si>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</si>
  <si>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</si>
  <si>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</si>
  <si>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</si>
  <si>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</si>
  <si>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</si>
  <si>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</si>
  <si>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</si>
  <si>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</si>
  <si>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</si>
  <si>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</si>
  <si>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</si>
  <si>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</si>
  <si>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</si>
  <si>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</si>
  <si>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</si>
  <si>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</si>
  <si>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</si>
  <si>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</si>
  <si>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</si>
  <si>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</si>
  <si>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</si>
  <si>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</si>
  <si>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</si>
  <si>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</si>
  <si>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</si>
  <si>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</si>
  <si>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</si>
  <si>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</si>
  <si>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</si>
  <si>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</si>
  <si>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</si>
  <si>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</si>
  <si>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</si>
  <si>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</si>
  <si>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</si>
  <si>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</si>
  <si>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</si>
  <si>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</si>
  <si>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</si>
  <si>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</si>
  <si>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</si>
  <si>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</si>
  <si>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</si>
  <si>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</si>
  <si>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</si>
  <si>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</si>
  <si>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</si>
  <si>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</si>
  <si>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</si>
  <si>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</si>
  <si>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</si>
  <si>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</si>
  <si>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</si>
  <si>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</si>
  <si>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</si>
  <si>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</si>
  <si>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</si>
  <si>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</si>
  <si>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</si>
  <si>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</si>
  <si>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</si>
  <si>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</si>
  <si>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</si>
  <si>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</si>
  <si>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</si>
  <si>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</si>
  <si>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</si>
  <si>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</si>
  <si>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</si>
  <si>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</si>
  <si>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</si>
  <si>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</si>
  <si>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</si>
  <si>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</si>
  <si>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</si>
  <si>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</si>
  <si>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</si>
  <si>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</si>
  <si>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</si>
  <si>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</si>
  <si>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</si>
  <si>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</si>
  <si>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</si>
  <si>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</si>
  <si>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</si>
  <si>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</si>
  <si>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</si>
  <si>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</si>
  <si>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</si>
  <si>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</si>
  <si>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</si>
  <si>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</si>
  <si>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</si>
  <si>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</si>
  <si>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</si>
  <si>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</si>
  <si>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</si>
  <si>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</si>
  <si>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</si>
  <si>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</si>
  <si>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</si>
  <si>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</si>
  <si>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</si>
  <si>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</si>
  <si>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</si>
  <si>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</si>
  <si>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</si>
  <si>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</si>
  <si>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</si>
  <si>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</si>
  <si>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</si>
  <si>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</si>
  <si>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</si>
  <si>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</si>
  <si>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</si>
  <si>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</si>
  <si>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</si>
  <si>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</si>
  <si>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</si>
  <si>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</si>
  <si>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</si>
  <si>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</si>
  <si>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</si>
  <si>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</si>
  <si>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</si>
  <si>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</si>
  <si>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</si>
  <si>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</si>
  <si>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</si>
  <si>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</si>
  <si>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</si>
  <si>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</si>
  <si>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</si>
  <si>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</si>
  <si>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</si>
  <si>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</si>
  <si>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</si>
  <si>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</si>
  <si>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</si>
  <si>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</si>
  <si>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</si>
  <si>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</si>
  <si>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</si>
  <si>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</si>
  <si>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</si>
  <si>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</si>
  <si>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</si>
  <si>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</si>
  <si>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</si>
  <si>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</si>
  <si>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</si>
  <si>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</si>
  <si>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</si>
  <si>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</si>
  <si>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</si>
  <si>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</si>
  <si>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</si>
  <si>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</si>
  <si>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</si>
  <si>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</si>
  <si>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</si>
  <si>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</si>
  <si>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</si>
  <si>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</si>
  <si>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</si>
  <si>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</si>
  <si>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</si>
  <si>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</si>
  <si>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</si>
  <si>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</si>
  <si>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</si>
  <si>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</si>
  <si>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</si>
  <si>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</si>
  <si>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</si>
  <si>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</si>
  <si>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</si>
  <si>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</si>
  <si>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</si>
  <si>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</si>
  <si>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</si>
  <si>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</si>
  <si>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</si>
  <si>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</si>
  <si>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</si>
  <si>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</si>
  <si>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</si>
  <si>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</si>
  <si>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</si>
  <si>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</si>
  <si>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</si>
  <si>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</si>
  <si>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</si>
  <si>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</si>
  <si>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</si>
  <si>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</si>
  <si>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</si>
  <si>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</si>
  <si>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</si>
  <si>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</si>
  <si>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</si>
  <si>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</si>
  <si>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</si>
  <si>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</si>
  <si>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</si>
  <si>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</si>
  <si>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</si>
  <si>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</si>
  <si>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</si>
  <si>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</si>
  <si>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</si>
  <si>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</si>
  <si>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</si>
  <si>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</si>
  <si>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</si>
  <si>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</si>
  <si>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</si>
  <si>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</si>
  <si>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</si>
  <si>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</si>
  <si>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</si>
  <si>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</si>
  <si>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</si>
  <si>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</si>
  <si>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</si>
  <si>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</si>
  <si>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</si>
  <si>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</si>
  <si>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</si>
  <si>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</si>
  <si>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</si>
  <si>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</si>
  <si>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</si>
  <si>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</si>
  <si>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</si>
  <si>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</si>
  <si>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</si>
  <si>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</si>
  <si>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</si>
  <si>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</si>
  <si>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</si>
  <si>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</si>
  <si>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</si>
  <si>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</si>
  <si>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</si>
  <si>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</si>
  <si>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</si>
  <si>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</si>
  <si>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</si>
  <si>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</si>
  <si>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</si>
  <si>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</si>
  <si>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</si>
  <si>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</si>
  <si>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</si>
  <si>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</si>
  <si>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</si>
  <si>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</si>
  <si>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</si>
  <si>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</si>
  <si>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</si>
  <si>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</si>
  <si>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</si>
  <si>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</si>
  <si>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</si>
  <si>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</si>
  <si>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</si>
  <si>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</si>
  <si>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</si>
  <si>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</si>
  <si>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</si>
  <si>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</si>
  <si>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</si>
  <si>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</si>
  <si>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</si>
  <si>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</si>
  <si>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</si>
  <si>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</si>
  <si>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</si>
  <si>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</si>
  <si>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</si>
  <si>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</si>
  <si>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</si>
  <si>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</si>
  <si>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</si>
  <si>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</si>
  <si>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</si>
  <si>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</si>
  <si>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</si>
  <si>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</si>
  <si>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</si>
  <si>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</si>
  <si>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</si>
  <si>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</si>
  <si>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</si>
  <si>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</si>
  <si>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</si>
  <si>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</si>
  <si>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</si>
  <si>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</si>
  <si>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</si>
  <si>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</si>
  <si>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</si>
  <si>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</si>
  <si>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</si>
  <si>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</si>
  <si>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</si>
  <si>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</si>
  <si>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</si>
  <si>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</si>
  <si>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</si>
  <si>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</si>
  <si>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</si>
  <si>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</si>
  <si>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</si>
  <si>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</si>
  <si>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</si>
  <si>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</si>
  <si>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</si>
  <si>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</si>
  <si>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</si>
  <si>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</si>
  <si>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</si>
  <si>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</si>
  <si>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</si>
  <si>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</si>
  <si>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</si>
  <si>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</si>
  <si>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</si>
  <si>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</si>
  <si>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</si>
  <si>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</si>
  <si>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</si>
  <si>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</si>
  <si>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</si>
  <si>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</si>
  <si>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</si>
  <si>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</si>
  <si>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</si>
  <si>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</si>
  <si>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</si>
  <si>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</si>
  <si>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</si>
  <si>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</si>
  <si>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</si>
  <si>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</si>
  <si>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</si>
  <si>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</si>
  <si>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</si>
  <si>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</si>
  <si>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</si>
  <si>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</si>
  <si>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</si>
  <si>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</si>
  <si>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</si>
  <si>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</si>
  <si>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</si>
  <si>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</si>
  <si>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</si>
  <si>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</si>
  <si>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</si>
  <si>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</si>
  <si>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</si>
  <si>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</si>
  <si>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</si>
  <si>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</si>
  <si>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</si>
  <si>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</si>
  <si>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</si>
  <si>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</si>
  <si>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</si>
  <si>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</si>
  <si>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</si>
  <si>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</si>
  <si>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</si>
  <si>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</si>
  <si>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</si>
  <si>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</si>
  <si>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</si>
  <si>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</si>
  <si>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</si>
  <si>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</si>
  <si>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</si>
  <si>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</si>
  <si>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</si>
  <si>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</si>
  <si>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</si>
  <si>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</si>
  <si>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</si>
  <si>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</si>
  <si>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</si>
  <si>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</si>
  <si>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</si>
  <si>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</si>
  <si>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</si>
  <si>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</si>
  <si>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</si>
  <si>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</si>
  <si>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</si>
  <si>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</si>
  <si>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</si>
  <si>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</si>
  <si>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</si>
  <si>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</si>
  <si>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</si>
  <si>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</si>
  <si>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</si>
  <si>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</si>
  <si>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</si>
  <si>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</si>
  <si>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</si>
  <si>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</si>
  <si>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</si>
  <si>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</si>
  <si>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</si>
  <si>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</si>
  <si>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</si>
  <si>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</si>
  <si>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</si>
  <si>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</si>
  <si>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</si>
  <si>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</si>
  <si>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</si>
  <si>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</si>
  <si>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</si>
  <si>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</si>
  <si>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</si>
  <si>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</si>
  <si>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</si>
  <si>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</si>
  <si>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</si>
  <si>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</si>
  <si>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</si>
  <si>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</si>
  <si>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</si>
  <si>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</si>
  <si>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</si>
  <si>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</si>
  <si>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</si>
  <si>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</si>
  <si>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</si>
  <si>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</si>
  <si>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</si>
  <si>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</si>
  <si>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</si>
  <si>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</si>
  <si>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</si>
  <si>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</si>
  <si>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</si>
  <si>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</si>
  <si>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</si>
  <si>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</si>
  <si>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</si>
  <si>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</si>
  <si>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</si>
  <si>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</si>
  <si>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</si>
  <si>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</si>
  <si>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</si>
  <si>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</si>
  <si>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</si>
  <si>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</si>
  <si>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</si>
  <si>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</si>
  <si>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</si>
  <si>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</si>
  <si>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</si>
  <si>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</si>
  <si>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</si>
  <si>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</si>
  <si>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</si>
  <si>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</si>
  <si>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</si>
  <si>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</si>
  <si>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</si>
  <si>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</si>
  <si>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</si>
  <si>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</si>
  <si>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</si>
  <si>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</si>
  <si>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</si>
  <si>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</si>
  <si>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</si>
  <si>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</si>
  <si>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</si>
  <si>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</si>
  <si>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</si>
  <si>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</si>
  <si>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</si>
  <si>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</si>
  <si>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</si>
  <si>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</si>
  <si>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</si>
  <si>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</si>
  <si>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</si>
  <si>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</si>
  <si>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</si>
  <si>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</si>
  <si>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</si>
  <si>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</si>
  <si>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</si>
  <si>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</si>
  <si>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</si>
  <si>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</si>
  <si>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</si>
  <si>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</si>
  <si>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</si>
  <si>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</si>
  <si>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</si>
  <si>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</si>
  <si>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</si>
  <si>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</si>
  <si>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</si>
  <si>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</si>
  <si>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</si>
  <si>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</si>
  <si>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</si>
  <si>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</si>
  <si>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</si>
  <si>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</si>
  <si>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</si>
  <si>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</si>
  <si>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</si>
  <si>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</si>
  <si>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</si>
  <si>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</si>
  <si>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</si>
  <si>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</si>
  <si>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</si>
  <si>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</si>
  <si>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</si>
  <si>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</si>
  <si>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</si>
  <si>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</si>
  <si>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</si>
  <si>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</si>
  <si>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</si>
  <si>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</si>
  <si>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</si>
  <si>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</si>
  <si>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</si>
  <si>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</si>
  <si>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</si>
  <si>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</si>
  <si>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</si>
  <si>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</si>
  <si>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</si>
  <si>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</si>
  <si>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</si>
  <si>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</si>
  <si>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</si>
  <si>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</si>
  <si>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</si>
  <si>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</si>
  <si>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</si>
  <si>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</si>
  <si>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</si>
  <si>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</si>
  <si>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</si>
  <si>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</si>
  <si>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</si>
  <si>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</si>
  <si>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</si>
  <si>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</si>
  <si>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</si>
  <si>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</si>
  <si>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</si>
  <si>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</si>
  <si>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</si>
  <si>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</si>
  <si>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</si>
  <si>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</si>
  <si>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</si>
  <si>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</si>
  <si>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</si>
  <si>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</si>
  <si>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</si>
  <si>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</si>
  <si>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</si>
  <si>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</si>
  <si>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</si>
  <si>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</si>
  <si>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</si>
  <si>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</si>
  <si>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</si>
  <si>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</si>
  <si>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</si>
  <si>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</si>
  <si>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</si>
  <si>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</si>
  <si>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</si>
  <si>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</si>
  <si>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</si>
  <si>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</si>
  <si>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</si>
  <si>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</si>
  <si>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</si>
  <si>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</si>
  <si>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</si>
  <si>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</si>
  <si>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</si>
  <si>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</si>
  <si>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</si>
  <si>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</si>
  <si>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</si>
  <si>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</si>
  <si>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</si>
  <si>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</si>
  <si>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</si>
  <si>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</si>
  <si>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</si>
  <si>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</si>
  <si>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</si>
  <si>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</si>
  <si>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</si>
  <si>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</si>
  <si>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</si>
  <si>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</si>
  <si>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</si>
  <si>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</si>
  <si>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</si>
  <si>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</si>
  <si>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</si>
  <si>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</si>
  <si>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</si>
  <si>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</si>
  <si>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</si>
  <si>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</si>
  <si>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</si>
  <si>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</si>
  <si>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</si>
  <si>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</si>
  <si>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</si>
  <si>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</si>
  <si>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</si>
  <si>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</si>
  <si>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</si>
  <si>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</si>
  <si>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</si>
  <si>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</si>
  <si>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</si>
  <si>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</si>
  <si>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</si>
  <si>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</si>
  <si>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</si>
  <si>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</si>
  <si>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</si>
  <si>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</si>
  <si>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</si>
  <si>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</si>
  <si>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</si>
  <si>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</si>
  <si>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</si>
  <si>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</si>
  <si>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</si>
  <si>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</si>
  <si>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</si>
  <si>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</si>
  <si>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</si>
  <si>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</si>
  <si>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</si>
  <si>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</si>
  <si>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</si>
  <si>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</si>
  <si>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</si>
  <si>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</si>
  <si>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</si>
  <si>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</si>
  <si>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</si>
  <si>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</si>
  <si>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</si>
  <si>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</si>
  <si>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</si>
  <si>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</si>
  <si>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</si>
  <si>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</si>
  <si>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</si>
  <si>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</si>
  <si>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</si>
  <si>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</si>
  <si>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</si>
  <si>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</si>
  <si>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</si>
  <si>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</si>
  <si>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</si>
  <si>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</si>
  <si>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</si>
  <si>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</si>
  <si>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</si>
  <si>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</si>
  <si>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</si>
  <si>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</si>
  <si>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</si>
  <si>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</si>
  <si>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</si>
  <si>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</si>
  <si>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</si>
  <si>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</si>
  <si>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</si>
  <si>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</si>
  <si>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</si>
  <si>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</si>
  <si>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</si>
  <si>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</si>
  <si>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</si>
  <si>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</si>
  <si>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</si>
  <si>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</si>
  <si>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</si>
  <si>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</si>
  <si>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</si>
  <si>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</si>
  <si>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</si>
  <si>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</si>
  <si>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</si>
  <si>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</si>
  <si>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</si>
  <si>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</si>
  <si>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</si>
  <si>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</si>
  <si>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</si>
  <si>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</si>
  <si>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</si>
  <si>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</si>
  <si>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</si>
  <si>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</si>
  <si>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</si>
  <si>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</si>
  <si>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</si>
  <si>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</si>
  <si>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</si>
  <si>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</si>
  <si>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</si>
  <si>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</si>
  <si>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</si>
  <si>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</si>
  <si>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</si>
  <si>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</si>
  <si>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</si>
  <si>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</si>
  <si>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</si>
  <si>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</si>
  <si>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</si>
  <si>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</si>
  <si>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</si>
  <si>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</si>
  <si>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</si>
  <si>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</si>
  <si>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</si>
  <si>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</si>
  <si>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</si>
  <si>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</si>
  <si>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</si>
  <si>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</si>
  <si>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</si>
  <si>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</si>
  <si>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</si>
  <si>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</si>
  <si>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</si>
  <si>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</si>
  <si>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</si>
  <si>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</si>
  <si>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</si>
  <si>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</si>
  <si>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</si>
  <si>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</si>
  <si>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</si>
  <si>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</si>
  <si>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</si>
  <si>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</si>
  <si>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</si>
  <si>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</si>
  <si>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</si>
  <si>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</si>
  <si>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</si>
  <si>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</si>
  <si>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</si>
  <si>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</si>
  <si>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</si>
  <si>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</si>
  <si>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</si>
  <si>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</si>
  <si>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</si>
  <si>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</si>
  <si>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</si>
  <si>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</si>
  <si>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</si>
  <si>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</si>
  <si>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</si>
  <si>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</si>
  <si>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</si>
  <si>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</si>
  <si>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</si>
  <si>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</si>
  <si>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</si>
  <si>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</si>
  <si>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</si>
  <si>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</si>
  <si>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</si>
  <si>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</si>
  <si>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</si>
  <si>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</si>
  <si>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</si>
  <si>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</si>
  <si>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</si>
  <si>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</si>
  <si>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</si>
  <si>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</si>
  <si>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</si>
  <si>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</si>
  <si>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</si>
  <si>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</si>
  <si>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</si>
  <si>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</si>
  <si>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</si>
  <si>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</si>
  <si>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</si>
  <si>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</si>
  <si>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</si>
  <si>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</si>
  <si>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</si>
  <si>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</si>
  <si>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</si>
  <si>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</si>
  <si>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</si>
  <si>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</si>
  <si>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</si>
  <si>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</si>
  <si>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</si>
  <si>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</si>
  <si>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</si>
  <si>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</si>
  <si>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</si>
  <si>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</si>
  <si>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</si>
  <si>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</si>
  <si>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</si>
  <si>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</si>
  <si>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</si>
  <si>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</si>
  <si>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</si>
  <si>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</si>
  <si>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</si>
  <si>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</si>
  <si>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</si>
  <si>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</si>
  <si>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</si>
  <si>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</si>
  <si>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</si>
  <si>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</si>
  <si>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</si>
  <si>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</si>
  <si>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</si>
  <si>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</si>
  <si>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</si>
  <si>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</si>
  <si>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</si>
  <si>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</si>
  <si>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</si>
  <si>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</si>
  <si>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</si>
  <si>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</si>
  <si>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</si>
  <si>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</si>
  <si>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</si>
  <si>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</si>
  <si>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</si>
  <si>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</si>
  <si>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</si>
  <si>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</si>
  <si>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</si>
  <si>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</si>
  <si>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</si>
  <si>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</si>
  <si>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</si>
  <si>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</si>
  <si>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</si>
  <si>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</si>
  <si>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</si>
  <si>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</si>
  <si>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</si>
  <si>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</si>
  <si>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</si>
  <si>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</si>
  <si>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</si>
  <si>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</si>
  <si>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</si>
  <si>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</si>
  <si>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</si>
  <si>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</si>
  <si>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</si>
  <si>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</si>
  <si>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</si>
  <si>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</si>
  <si>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</si>
  <si>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</si>
  <si>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</si>
  <si>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</si>
  <si>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</si>
  <si>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</si>
  <si>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</si>
  <si>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</si>
  <si>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</si>
  <si>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</si>
  <si>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</si>
  <si>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</si>
  <si>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</si>
  <si>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</si>
  <si>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</si>
  <si>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</si>
  <si>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</si>
  <si>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</si>
  <si>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</si>
  <si>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</si>
  <si>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</si>
  <si>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</si>
  <si>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</si>
  <si>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</si>
  <si>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</si>
  <si>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</si>
  <si>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</si>
  <si>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</si>
  <si>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</si>
  <si>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</si>
  <si>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</si>
  <si>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</si>
  <si>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</si>
  <si>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</si>
  <si>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</si>
  <si>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</si>
  <si>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</si>
  <si>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</si>
  <si>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</si>
  <si>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</si>
  <si>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</si>
  <si>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</si>
  <si>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</si>
  <si>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</si>
  <si>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</si>
  <si>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</si>
  <si>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</si>
  <si>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</si>
  <si>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</si>
  <si>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</si>
  <si>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</si>
  <si>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</si>
  <si>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</si>
  <si>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</si>
  <si>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</si>
  <si>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</si>
  <si>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</si>
  <si>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</si>
  <si>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</si>
  <si>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</si>
  <si>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</si>
  <si>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</si>
  <si>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</si>
  <si>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</si>
  <si>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</si>
  <si>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</si>
  <si>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</si>
  <si>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</si>
  <si>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</si>
  <si>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</si>
  <si>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</si>
  <si>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</si>
  <si>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</si>
  <si>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</si>
  <si>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</si>
  <si>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</si>
  <si>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</si>
  <si>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</si>
  <si>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</si>
  <si>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</si>
  <si>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</si>
  <si>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</si>
  <si>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</si>
  <si>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</si>
  <si>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</si>
  <si>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</si>
  <si>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</si>
  <si>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</si>
  <si>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</si>
  <si>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</si>
  <si>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</si>
  <si>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</si>
  <si>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</si>
  <si>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</si>
  <si>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</si>
  <si>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</si>
  <si>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</si>
  <si>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</si>
  <si>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</si>
  <si>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</si>
  <si>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</si>
  <si>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</si>
  <si>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</si>
  <si>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</si>
  <si>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</si>
  <si>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</si>
  <si>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</si>
  <si>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</si>
  <si>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</si>
  <si>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</si>
  <si>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</si>
  <si>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</si>
  <si>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</si>
  <si>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</si>
  <si>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</si>
  <si>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</si>
  <si>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</si>
  <si>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</si>
  <si>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</si>
  <si>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</si>
  <si>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</si>
  <si>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</si>
  <si>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</si>
  <si>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</si>
  <si>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</si>
  <si>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</si>
  <si>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</si>
  <si>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</si>
  <si>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</si>
  <si>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</si>
  <si>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</si>
  <si>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</si>
  <si>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</si>
  <si>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</si>
  <si>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</si>
  <si>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</si>
  <si>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</si>
  <si>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</si>
  <si>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</si>
  <si>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</si>
  <si>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</si>
  <si>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</si>
  <si>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</si>
  <si>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</si>
  <si>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</si>
  <si>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</si>
  <si>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</si>
  <si>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</si>
  <si>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</si>
  <si>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</si>
  <si>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</si>
  <si>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</si>
  <si>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</si>
  <si>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</si>
  <si>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</si>
  <si>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</si>
  <si>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</si>
  <si>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</si>
  <si>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</si>
  <si>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</si>
  <si>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</si>
  <si>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</si>
  <si>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</si>
  <si>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</si>
  <si>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</si>
  <si>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</si>
  <si>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</si>
  <si>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</si>
  <si>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</si>
  <si>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</si>
  <si>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</si>
  <si>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</si>
  <si>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</si>
  <si>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</si>
  <si>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</si>
  <si>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</si>
  <si>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</si>
  <si>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</si>
  <si>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</si>
  <si>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</si>
  <si>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</si>
  <si>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</si>
  <si>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</si>
  <si>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</si>
  <si>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</si>
  <si>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</si>
  <si>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</si>
  <si>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</si>
  <si>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</si>
  <si>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</si>
  <si>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</si>
  <si>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</si>
  <si>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</si>
  <si>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</si>
  <si>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</si>
  <si>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</si>
  <si>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</si>
  <si>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</si>
  <si>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</si>
  <si>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</si>
  <si>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</si>
  <si>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</si>
  <si>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</si>
  <si>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</si>
  <si>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</si>
  <si>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</si>
  <si>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</si>
  <si>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</si>
  <si>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</si>
  <si>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</si>
  <si>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</si>
  <si>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</si>
  <si>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</si>
  <si>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</si>
  <si>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</si>
  <si>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</si>
  <si>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</si>
  <si>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</si>
  <si>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</si>
  <si>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</si>
  <si>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</si>
  <si>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</si>
  <si>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</si>
  <si>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</si>
  <si>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</si>
  <si>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</si>
  <si>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</si>
  <si>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</si>
  <si>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</si>
  <si>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</si>
  <si>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</si>
  <si>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</si>
  <si>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</si>
  <si>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</si>
  <si>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</si>
  <si>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</si>
  <si>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</si>
  <si>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</si>
  <si>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</si>
  <si>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</si>
  <si>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</si>
  <si>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</si>
  <si>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</si>
  <si>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</si>
  <si>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</si>
  <si>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</si>
  <si>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</si>
  <si>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</si>
  <si>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</si>
  <si>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</si>
  <si>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</si>
  <si>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</si>
  <si>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</si>
  <si>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</si>
  <si>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</si>
  <si>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</si>
  <si>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</si>
  <si>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</si>
  <si>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</si>
  <si>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</si>
  <si>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</si>
  <si>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</si>
  <si>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</si>
  <si>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</si>
  <si>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</si>
  <si>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</si>
  <si>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</si>
  <si>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</si>
  <si>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</si>
  <si>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</si>
  <si>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</si>
  <si>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</si>
  <si>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</si>
  <si>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</si>
  <si>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</si>
  <si>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</si>
  <si>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</si>
  <si>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</si>
  <si>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</si>
  <si>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</si>
  <si>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</si>
  <si>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</si>
  <si>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</si>
  <si>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</si>
  <si>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</si>
  <si>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</si>
  <si>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</si>
  <si>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</si>
  <si>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</si>
  <si>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</si>
  <si>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</si>
  <si>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</si>
  <si>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</si>
  <si>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</si>
  <si>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</si>
  <si>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</si>
  <si>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</si>
  <si>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</si>
  <si>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</si>
  <si>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</si>
  <si>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</si>
  <si>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</si>
  <si>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</si>
  <si>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</si>
  <si>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</si>
  <si>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</si>
  <si>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</si>
  <si>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</si>
  <si>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</si>
  <si>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</si>
  <si>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</si>
  <si>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</si>
  <si>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</si>
  <si>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</si>
  <si>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</si>
  <si>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</si>
  <si>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</si>
  <si>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</si>
  <si>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</si>
  <si>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</si>
  <si>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</si>
  <si>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</si>
  <si>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</si>
  <si>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</si>
  <si>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</si>
  <si>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</si>
  <si>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</si>
  <si>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</si>
  <si>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</si>
  <si>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</si>
  <si>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</si>
  <si>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</si>
  <si>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</si>
  <si>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</si>
  <si>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</si>
  <si>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</si>
  <si>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</si>
  <si>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</si>
  <si>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</si>
  <si>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</si>
  <si>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</si>
  <si>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</si>
  <si>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</si>
  <si>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</si>
  <si>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</si>
  <si>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</si>
  <si>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</si>
  <si>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</si>
  <si>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</si>
  <si>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</si>
  <si>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</si>
  <si>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</si>
  <si>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</si>
  <si>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</si>
  <si>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</si>
  <si>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</si>
  <si>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</si>
  <si>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</si>
  <si>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</si>
  <si>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</si>
  <si>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</si>
  <si>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</si>
  <si>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</si>
  <si>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</si>
  <si>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</si>
  <si>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</si>
  <si>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</si>
  <si>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</si>
  <si>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</si>
  <si>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</si>
  <si>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</si>
  <si>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</si>
  <si>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</si>
  <si>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</si>
  <si>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</si>
  <si>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</si>
  <si>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</si>
  <si>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</si>
  <si>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</si>
  <si>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</si>
  <si>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</si>
  <si>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</si>
  <si>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</si>
  <si>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</si>
  <si>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</si>
  <si>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</si>
  <si>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</si>
  <si>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</si>
  <si>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</si>
  <si>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</si>
  <si>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</si>
  <si>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</si>
  <si>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</si>
  <si>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</si>
  <si>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</si>
  <si>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</si>
  <si>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</si>
  <si>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</si>
  <si>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</si>
  <si>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</si>
  <si>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</si>
  <si>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</si>
  <si>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</si>
  <si>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</si>
  <si>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</si>
  <si>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</si>
  <si>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</si>
  <si>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</si>
  <si>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</si>
  <si>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</si>
  <si>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</si>
  <si>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</si>
  <si>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</si>
  <si>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</si>
  <si>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</si>
  <si>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</si>
  <si>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</si>
  <si>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</si>
  <si>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</si>
  <si>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</si>
  <si>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</si>
  <si>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</si>
  <si>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</si>
  <si>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</si>
  <si>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</si>
  <si>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</si>
  <si>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</si>
  <si>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</si>
  <si>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</si>
  <si>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</si>
  <si>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</si>
  <si>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</si>
  <si>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</si>
  <si>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</si>
  <si>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</si>
  <si>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</si>
  <si>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</si>
  <si>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</si>
  <si>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</si>
  <si>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</si>
  <si>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</si>
  <si>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</si>
  <si>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</si>
  <si>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</si>
  <si>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</si>
  <si>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</si>
  <si>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</si>
  <si>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</si>
  <si>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</si>
  <si>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</si>
  <si>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</si>
  <si>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</si>
  <si>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</si>
  <si>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</si>
  <si>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</si>
  <si>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</si>
  <si>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</si>
  <si>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</si>
  <si>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</si>
  <si>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</si>
  <si>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</si>
  <si>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</si>
  <si>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</si>
  <si>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</si>
  <si>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</si>
  <si>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</si>
  <si>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</si>
  <si>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</si>
  <si>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</si>
  <si>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</si>
  <si>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</si>
  <si>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</si>
  <si>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</si>
  <si>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</si>
  <si>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</si>
  <si>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</si>
  <si>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</si>
  <si>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</si>
  <si>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</si>
  <si>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</si>
  <si>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</si>
  <si>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</si>
  <si>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</si>
  <si>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</si>
  <si>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</si>
  <si>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</si>
  <si>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</si>
  <si>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</si>
  <si>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</si>
  <si>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</si>
  <si>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</si>
  <si>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</si>
  <si>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</si>
  <si>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</si>
  <si>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</si>
  <si>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</si>
  <si>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</si>
  <si>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</si>
  <si>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</si>
  <si>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</si>
  <si>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</si>
  <si>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</si>
  <si>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</si>
  <si>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</si>
  <si>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</si>
  <si>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</si>
  <si>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</si>
  <si>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</si>
  <si>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</si>
  <si>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</si>
  <si>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</si>
  <si>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</si>
  <si>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</si>
  <si>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</si>
  <si>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</si>
  <si>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</si>
  <si>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</si>
  <si>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</si>
  <si>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</si>
  <si>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</si>
  <si>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</si>
  <si>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</si>
  <si>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</si>
  <si>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</si>
  <si>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</si>
  <si>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</si>
  <si>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</si>
  <si>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</si>
  <si>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</si>
  <si>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</si>
  <si>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</si>
  <si>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</si>
  <si>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</si>
  <si>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</si>
  <si>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</si>
  <si>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</si>
  <si>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</si>
  <si>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</si>
  <si>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</si>
  <si>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</si>
  <si>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</si>
  <si>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</si>
  <si>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</si>
  <si>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</si>
  <si>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</si>
  <si>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</si>
  <si>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</si>
  <si>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</si>
  <si>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</si>
  <si>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</si>
  <si>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</si>
  <si>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</si>
  <si>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</si>
  <si>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</si>
  <si>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</si>
  <si>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</si>
  <si>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</si>
  <si>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</si>
  <si>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</si>
  <si>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</si>
  <si>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</si>
  <si>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</si>
  <si>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</si>
  <si>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</si>
  <si>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</si>
  <si>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</si>
  <si>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</si>
  <si>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</si>
  <si>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</si>
  <si>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</si>
  <si>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</si>
  <si>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</si>
  <si>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</si>
  <si>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</si>
  <si>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</si>
  <si>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</si>
  <si>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</si>
  <si>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</si>
  <si>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</si>
  <si>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</si>
  <si>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</si>
  <si>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</si>
  <si>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</si>
  <si>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</si>
  <si>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</si>
  <si>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</si>
  <si>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</si>
  <si>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</si>
  <si>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</si>
  <si>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</si>
  <si>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</si>
  <si>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</si>
  <si>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</si>
  <si>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</si>
  <si>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</si>
  <si>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</si>
  <si>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</si>
  <si>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</si>
  <si>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</si>
  <si>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</si>
  <si>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</si>
  <si>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</si>
  <si>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</si>
  <si>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</si>
  <si>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</si>
  <si>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</si>
  <si>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</si>
  <si>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</si>
  <si>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</si>
  <si>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</si>
  <si>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</si>
  <si>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</si>
  <si>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</si>
  <si>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</si>
  <si>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</si>
  <si>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</si>
  <si>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</si>
  <si>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</si>
  <si>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</si>
  <si>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</si>
  <si>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</si>
  <si>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</si>
  <si>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</si>
  <si>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</si>
  <si>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</si>
  <si>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</si>
  <si>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</si>
  <si>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</si>
  <si>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</si>
  <si>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</si>
  <si>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</si>
  <si>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</si>
  <si>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</si>
  <si>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</si>
  <si>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</si>
  <si>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</si>
  <si>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</si>
  <si>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</si>
  <si>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</si>
  <si>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</si>
  <si>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</si>
  <si>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</si>
  <si>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</si>
  <si>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</si>
  <si>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</si>
  <si>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</si>
  <si>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</si>
  <si>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</si>
  <si>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</si>
  <si>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</si>
  <si>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</si>
  <si>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</si>
  <si>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</si>
  <si>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</si>
  <si>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</si>
  <si>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</si>
  <si>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</si>
  <si>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</si>
  <si>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</si>
  <si>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</si>
  <si>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</si>
  <si>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</si>
  <si>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</si>
  <si>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</si>
  <si>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</si>
  <si>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</si>
  <si>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</si>
  <si>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</si>
  <si>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</si>
  <si>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</si>
  <si>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</si>
  <si>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</si>
  <si>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</si>
  <si>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</si>
  <si>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</si>
  <si>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</si>
  <si>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</si>
  <si>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</si>
  <si>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</si>
  <si>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</si>
  <si>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</si>
  <si>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</si>
  <si>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</si>
  <si>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</si>
  <si>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</si>
  <si>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</si>
  <si>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</si>
  <si>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</si>
  <si>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</si>
  <si>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</si>
  <si>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</si>
  <si>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</si>
  <si>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</si>
  <si>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</si>
  <si>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</si>
  <si>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</si>
  <si>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</si>
  <si>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</si>
  <si>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</si>
  <si>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</si>
  <si>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</si>
  <si>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</si>
  <si>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</si>
  <si>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</si>
  <si>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</si>
  <si>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</si>
  <si>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</si>
  <si>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</si>
  <si>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</si>
  <si>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</si>
  <si>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</si>
  <si>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</si>
  <si>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</si>
  <si>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</si>
  <si>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</si>
  <si>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</si>
  <si>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</si>
  <si>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</si>
  <si>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</si>
  <si>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</si>
  <si>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</si>
  <si>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</si>
  <si>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</si>
  <si>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</si>
  <si>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</si>
  <si>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</si>
  <si>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</si>
  <si>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</si>
  <si>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</si>
  <si>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</si>
  <si>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</si>
  <si>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</si>
  <si>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</si>
  <si>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</si>
  <si>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</si>
  <si>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</si>
  <si>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</si>
  <si>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</si>
  <si>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</si>
  <si>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</si>
  <si>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</si>
  <si>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</si>
  <si>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</si>
  <si>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</si>
  <si>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</si>
  <si>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</si>
  <si>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</si>
  <si>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</si>
  <si>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</si>
  <si>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</si>
  <si>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</si>
  <si>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</si>
  <si>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</si>
  <si>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</si>
  <si>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</si>
  <si>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</si>
  <si>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</si>
  <si>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</si>
  <si>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</si>
  <si>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</si>
  <si>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</si>
  <si>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</si>
  <si>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</si>
  <si>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</si>
  <si>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</si>
  <si>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</si>
  <si>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</si>
  <si>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</si>
  <si>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</si>
  <si>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</si>
  <si>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</si>
  <si>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</si>
  <si>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</si>
  <si>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</si>
  <si>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</si>
  <si>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</si>
  <si>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</si>
  <si>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</si>
  <si>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</si>
  <si>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</si>
  <si>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</si>
  <si>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</si>
  <si>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</si>
  <si>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</si>
  <si>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</si>
  <si>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</si>
  <si>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</si>
  <si>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</si>
  <si>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</si>
  <si>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</si>
  <si>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</si>
  <si>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</si>
  <si>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</si>
  <si>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</si>
  <si>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</si>
  <si>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</si>
  <si>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</si>
  <si>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</si>
  <si>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</si>
  <si>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</si>
  <si>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</si>
  <si>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</si>
  <si>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</si>
  <si>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</si>
  <si>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</si>
  <si>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</si>
  <si>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</si>
  <si>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</si>
  <si>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</si>
  <si>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</si>
  <si>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</si>
  <si>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</si>
  <si>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</si>
  <si>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</si>
  <si>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</si>
  <si>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</si>
  <si>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</si>
  <si>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</si>
  <si>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</si>
  <si>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</si>
  <si>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</si>
  <si>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</si>
  <si>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</si>
  <si>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</si>
  <si>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</si>
  <si>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</si>
  <si>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</si>
  <si>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</si>
  <si>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</si>
  <si>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</si>
  <si>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</si>
  <si>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</si>
  <si>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</si>
  <si>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</si>
  <si>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</si>
  <si>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</si>
  <si>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</si>
  <si>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</si>
  <si>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</si>
  <si>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</si>
  <si>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</si>
  <si>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</si>
  <si>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</si>
  <si>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</si>
  <si>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</si>
  <si>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</si>
  <si>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</si>
  <si>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</si>
  <si>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</si>
  <si>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</si>
  <si>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</si>
  <si>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</si>
  <si>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</si>
  <si>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</si>
  <si>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</si>
  <si>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</si>
  <si>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</si>
  <si>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</si>
  <si>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</si>
  <si>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</si>
  <si>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</si>
  <si>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</si>
  <si>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</si>
  <si>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</si>
  <si>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</si>
  <si>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</si>
  <si>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</si>
  <si>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</si>
  <si>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</si>
  <si>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</si>
  <si>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</si>
  <si>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</si>
  <si>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</si>
  <si>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</si>
  <si>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</si>
  <si>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</si>
  <si>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</si>
  <si>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</si>
  <si>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</si>
  <si>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</si>
  <si>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</si>
  <si>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</si>
  <si>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</si>
  <si>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</si>
  <si>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</si>
  <si>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</si>
  <si>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</si>
  <si>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</si>
  <si>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</si>
  <si>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</si>
  <si>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</si>
  <si>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</si>
  <si>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</si>
  <si>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</si>
  <si>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</si>
  <si>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</si>
  <si>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</si>
  <si>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</si>
  <si>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</si>
  <si>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</si>
  <si>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</si>
  <si>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</si>
  <si>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</si>
  <si>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</si>
  <si>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</si>
  <si>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</si>
  <si>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</si>
  <si>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</si>
  <si>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</si>
  <si>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</si>
  <si>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</si>
  <si>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</si>
  <si>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</si>
  <si>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</si>
  <si>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</si>
  <si>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</si>
  <si>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</si>
  <si>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</si>
  <si>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</si>
  <si>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</si>
  <si>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</si>
  <si>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</si>
  <si>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</si>
  <si>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</si>
  <si>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</si>
  <si>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</si>
  <si>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</si>
  <si>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</si>
  <si>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</si>
  <si>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</si>
  <si>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</si>
  <si>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</si>
  <si>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</si>
  <si>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</si>
  <si>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</si>
  <si>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</si>
  <si>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</si>
  <si>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</si>
  <si>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</si>
  <si>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</si>
  <si>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</si>
  <si>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</si>
  <si>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</si>
  <si>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</si>
  <si>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</si>
  <si>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</si>
  <si>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</si>
  <si>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</si>
  <si>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</si>
  <si>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</si>
  <si>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</si>
  <si>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</si>
  <si>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</si>
  <si>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</si>
  <si>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</si>
  <si>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</si>
  <si>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</si>
  <si>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</si>
  <si>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</si>
  <si>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</si>
  <si>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</si>
  <si>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</si>
  <si>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</si>
  <si>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</si>
  <si>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</si>
  <si>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</si>
  <si>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</si>
  <si>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</si>
  <si>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</si>
  <si>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</si>
  <si>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</si>
  <si>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</si>
  <si>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</si>
  <si>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</si>
  <si>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</si>
  <si>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</si>
  <si>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</si>
  <si>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</si>
  <si>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</si>
  <si>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</si>
  <si>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</si>
  <si>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</si>
  <si>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</si>
  <si>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</si>
  <si>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</si>
  <si>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</si>
  <si>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</si>
  <si>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</si>
  <si>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</si>
  <si>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</si>
  <si>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</si>
  <si>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</si>
  <si>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</si>
  <si>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</si>
  <si>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</si>
  <si>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</si>
  <si>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</si>
  <si>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</si>
  <si>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</si>
  <si>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</si>
  <si>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</si>
  <si>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</si>
  <si>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</si>
  <si>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</si>
  <si>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</si>
  <si>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</si>
  <si>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</si>
  <si>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</si>
  <si>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</si>
  <si>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</si>
  <si>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</si>
  <si>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</si>
  <si>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</si>
  <si>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</si>
  <si>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</si>
  <si>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</si>
  <si>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</si>
  <si>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</si>
  <si>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</si>
  <si>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</si>
  <si>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</si>
  <si>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</si>
  <si>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</si>
  <si>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</si>
  <si>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</si>
  <si>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</si>
  <si>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</si>
  <si>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</si>
  <si>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</si>
  <si>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</si>
  <si>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</si>
  <si>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</si>
  <si>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</si>
  <si>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</si>
  <si>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</si>
  <si>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</si>
  <si>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</si>
  <si>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</si>
  <si>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</si>
  <si>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</si>
  <si>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</si>
  <si>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</si>
  <si>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</si>
  <si>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</si>
  <si>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</si>
  <si>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</si>
  <si>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</si>
  <si>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</si>
  <si>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</si>
  <si>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</si>
  <si>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</si>
  <si>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</si>
  <si>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</si>
  <si>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</si>
  <si>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</si>
  <si>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</si>
  <si>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</si>
  <si>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</si>
  <si>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</si>
  <si>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</si>
  <si>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</si>
  <si>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</si>
  <si>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</si>
  <si>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</si>
  <si>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</si>
  <si>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</si>
  <si>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</si>
  <si>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</si>
  <si>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</si>
  <si>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</si>
  <si>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</si>
  <si>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</si>
  <si>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</si>
  <si>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</si>
  <si>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</si>
  <si>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</si>
  <si>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</si>
  <si>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</si>
  <si>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</si>
  <si>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</si>
  <si>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</si>
  <si>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</si>
  <si>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</si>
  <si>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</si>
  <si>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</si>
  <si>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</si>
  <si>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</si>
  <si>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</si>
  <si>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</si>
  <si>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</si>
  <si>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</si>
  <si>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</si>
  <si>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</si>
  <si>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</si>
  <si>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</si>
  <si>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</si>
  <si>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</si>
  <si>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</si>
  <si>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</si>
  <si>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</si>
  <si>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</si>
  <si>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</si>
  <si>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</si>
  <si>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</si>
  <si>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</si>
  <si>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</si>
  <si>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</si>
  <si>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</si>
  <si>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</si>
  <si>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</si>
  <si>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</si>
  <si>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</si>
  <si>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</si>
  <si>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</si>
  <si>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</si>
  <si>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</si>
  <si>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</si>
  <si>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</si>
  <si>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</si>
  <si>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</si>
  <si>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</si>
  <si>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</si>
  <si>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</si>
  <si>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</si>
  <si>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</si>
  <si>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</si>
  <si>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</si>
  <si>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</si>
  <si>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</si>
  <si>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</si>
  <si>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</si>
  <si>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</si>
  <si>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</si>
  <si>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</si>
  <si>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</si>
  <si>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</si>
  <si>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</si>
  <si>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</si>
  <si>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</si>
  <si>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</si>
  <si>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</si>
  <si>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</si>
  <si>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</si>
  <si>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</si>
  <si>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</si>
  <si>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</si>
  <si>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</si>
  <si>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</si>
  <si>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</si>
  <si>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</si>
  <si>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</si>
  <si>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</si>
  <si>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</si>
  <si>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</si>
  <si>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</si>
  <si>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</si>
  <si>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</si>
  <si>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</si>
  <si>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</si>
  <si>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</si>
  <si>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</si>
  <si>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</si>
  <si>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</si>
  <si>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</si>
  <si>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</si>
  <si>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</si>
  <si>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</si>
  <si>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</si>
  <si>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</si>
  <si>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</si>
  <si>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</si>
  <si>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</si>
  <si>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</si>
  <si>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</si>
  <si>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</si>
  <si>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</si>
  <si>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</si>
  <si>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</si>
  <si>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</si>
  <si>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</si>
  <si>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</si>
  <si>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</si>
  <si>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</si>
  <si>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</si>
  <si>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</si>
  <si>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</si>
  <si>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</si>
  <si>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</si>
  <si>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</si>
  <si>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</si>
  <si>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</si>
  <si>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</si>
  <si>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</si>
  <si>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</si>
  <si>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</si>
  <si>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</si>
  <si>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</si>
  <si>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</si>
  <si>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</si>
  <si>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</si>
  <si>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</si>
  <si>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</si>
  <si>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</si>
  <si>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</si>
  <si>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</si>
  <si>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</si>
  <si>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</si>
  <si>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</si>
  <si>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</si>
  <si>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</si>
  <si>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</si>
  <si>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</si>
  <si>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</si>
  <si>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</si>
  <si>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</si>
  <si>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</si>
  <si>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</si>
  <si>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</si>
  <si>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</si>
  <si>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</si>
  <si>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</si>
  <si>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</si>
  <si>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</si>
  <si>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</si>
  <si>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</si>
  <si>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</si>
  <si>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</si>
  <si>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</si>
  <si>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</si>
  <si>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</si>
  <si>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</si>
  <si>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</si>
  <si>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</si>
  <si>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</si>
  <si>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</si>
  <si>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</si>
  <si>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</si>
  <si>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</si>
  <si>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</si>
  <si>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</si>
  <si>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</si>
  <si>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</si>
  <si>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</si>
  <si>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</si>
  <si>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</si>
  <si>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</si>
  <si>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</si>
  <si>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</si>
  <si>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</si>
  <si>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</si>
  <si>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</si>
  <si>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</si>
  <si>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</si>
  <si>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</si>
  <si>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</si>
  <si>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</si>
  <si>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</si>
  <si>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</si>
  <si>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</si>
  <si>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</si>
  <si>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</si>
  <si>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</si>
  <si>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</si>
  <si>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</si>
  <si>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</si>
  <si>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</si>
  <si>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</si>
  <si>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</si>
  <si>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</si>
  <si>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</si>
  <si>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</si>
  <si>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</si>
  <si>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</si>
  <si>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</si>
  <si>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</si>
  <si>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</si>
  <si>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</si>
  <si>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</si>
  <si>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</si>
  <si>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</si>
  <si>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</si>
  <si>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</si>
  <si>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</si>
  <si>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</si>
  <si>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</si>
  <si>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</si>
  <si>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</si>
  <si>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</si>
  <si>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</si>
  <si>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</si>
  <si>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</si>
  <si>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</si>
  <si>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</si>
  <si>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</si>
  <si>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</si>
  <si>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</si>
  <si>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</si>
  <si>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</si>
  <si>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</si>
  <si>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</si>
  <si>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</si>
  <si>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</si>
  <si>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</si>
  <si>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</si>
  <si>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</si>
  <si>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</si>
  <si>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</si>
  <si>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</si>
  <si>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</si>
  <si>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</si>
  <si>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</si>
  <si>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</si>
  <si>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</si>
  <si>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</si>
  <si>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</si>
  <si>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</si>
  <si>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</si>
  <si>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</si>
  <si>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</si>
  <si>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</si>
  <si>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</si>
  <si>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</si>
  <si>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</si>
  <si>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</si>
  <si>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</si>
  <si>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</si>
  <si>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</si>
  <si>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</si>
  <si>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</si>
  <si>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</si>
  <si>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</si>
  <si>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</si>
  <si>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</si>
  <si>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</si>
  <si>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</si>
  <si>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</si>
  <si>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</si>
  <si>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</si>
  <si>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</si>
  <si>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</si>
  <si>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</si>
  <si>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</si>
  <si>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</si>
  <si>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</si>
  <si>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</si>
  <si>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</si>
  <si>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</si>
  <si>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</si>
  <si>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</si>
  <si>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</si>
  <si>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</si>
  <si>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</si>
  <si>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</si>
  <si>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</si>
  <si>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</si>
  <si>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</si>
  <si>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</si>
  <si>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</si>
  <si>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</si>
  <si>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</si>
  <si>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</si>
  <si>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</si>
  <si>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</si>
  <si>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</si>
  <si>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</si>
  <si>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</si>
  <si>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</si>
  <si>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</si>
  <si>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</si>
  <si>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</si>
  <si>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</si>
  <si>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</si>
  <si>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</si>
  <si>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</si>
  <si>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</si>
  <si>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</si>
  <si>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</si>
  <si>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</si>
  <si>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</si>
  <si>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</si>
  <si>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</si>
  <si>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</si>
  <si>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</si>
  <si>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</si>
  <si>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</si>
  <si>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</si>
  <si>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</si>
  <si>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</si>
  <si>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</si>
  <si>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</si>
  <si>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</si>
  <si>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</si>
  <si>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</si>
  <si>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</si>
  <si>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</si>
  <si>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</si>
  <si>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</si>
  <si>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</si>
  <si>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</si>
  <si>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</si>
  <si>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</si>
  <si>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</si>
  <si>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</si>
  <si>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</si>
  <si>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</si>
  <si>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</si>
  <si>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</si>
  <si>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</si>
  <si>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</si>
  <si>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</si>
  <si>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</si>
  <si>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</si>
  <si>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</si>
  <si>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</si>
  <si>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</si>
  <si>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</si>
  <si>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</si>
  <si>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</si>
  <si>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</si>
  <si>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</si>
  <si>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</si>
  <si>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</si>
  <si>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</si>
  <si>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</si>
  <si>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</si>
  <si>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</si>
  <si>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</si>
  <si>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</si>
  <si>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</si>
  <si>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</si>
  <si>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</si>
  <si>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</si>
  <si>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</si>
  <si>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</si>
  <si>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</si>
  <si>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</si>
  <si>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</si>
  <si>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</si>
  <si>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</si>
  <si>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</si>
  <si>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</si>
  <si>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</si>
  <si>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</si>
  <si>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</si>
  <si>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</si>
  <si>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</si>
  <si>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</si>
  <si>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</si>
  <si>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</si>
  <si>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</si>
  <si>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</si>
  <si>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</si>
  <si>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</si>
  <si>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</si>
  <si>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</si>
  <si>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</si>
  <si>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</si>
  <si>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</si>
  <si>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</si>
  <si>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</si>
  <si>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</si>
  <si>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</si>
  <si>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</si>
  <si>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</si>
  <si>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</si>
  <si>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</si>
  <si>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</si>
  <si>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</si>
  <si>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</si>
  <si>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</si>
  <si>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</si>
  <si>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</si>
  <si>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</si>
  <si>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</si>
  <si>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</si>
  <si>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</si>
  <si>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</si>
  <si>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</si>
  <si>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</si>
  <si>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</si>
  <si>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</si>
  <si>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</si>
  <si>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</si>
  <si>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</si>
  <si>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</si>
  <si>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</si>
  <si>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</si>
  <si>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</si>
  <si>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</si>
  <si>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</si>
  <si>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</si>
  <si>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</si>
  <si>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</si>
  <si>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</si>
  <si>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</si>
  <si>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</si>
  <si>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</si>
  <si>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</si>
  <si>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</si>
  <si>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</si>
  <si>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</si>
  <si>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</si>
  <si>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</si>
  <si>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</si>
  <si>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</si>
  <si>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</si>
  <si>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</si>
  <si>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</si>
  <si>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</si>
  <si>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</si>
  <si>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</si>
  <si>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</si>
  <si>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</si>
  <si>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</si>
  <si>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</si>
  <si>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</si>
  <si>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</si>
  <si>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</si>
  <si>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</si>
  <si>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</si>
  <si>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</si>
  <si>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</si>
  <si>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</si>
  <si>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</si>
  <si>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</si>
  <si>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</si>
  <si>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</si>
  <si>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</si>
  <si>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</si>
  <si>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</si>
  <si>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</si>
  <si>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</si>
  <si>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</si>
  <si>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</si>
  <si>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</si>
  <si>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</si>
  <si>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</si>
  <si>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</si>
  <si>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</si>
  <si>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</si>
  <si>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</si>
  <si>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</si>
  <si>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</si>
  <si>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</si>
  <si>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</si>
  <si>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</si>
  <si>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</si>
  <si>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</si>
  <si>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</si>
  <si>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</si>
  <si>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</si>
  <si>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</si>
  <si>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</si>
  <si>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</si>
  <si>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</si>
  <si>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</si>
  <si>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</si>
  <si>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</si>
  <si>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</si>
  <si>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</si>
  <si>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</si>
  <si>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</si>
  <si>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</si>
  <si>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</si>
  <si>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</si>
  <si>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</si>
  <si>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</si>
  <si>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</si>
  <si>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</si>
  <si>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</si>
  <si>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</si>
  <si>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</si>
  <si>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</si>
  <si>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</si>
  <si>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</si>
  <si>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</si>
  <si>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</si>
  <si>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</si>
  <si>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</si>
  <si>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</si>
  <si>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</si>
  <si>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</si>
  <si>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</si>
  <si>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</si>
  <si>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</si>
  <si>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</si>
  <si>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</si>
  <si>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</si>
  <si>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</si>
  <si>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</si>
  <si>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</si>
  <si>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</si>
  <si>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</si>
  <si>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</si>
  <si>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</si>
  <si>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</si>
  <si>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</si>
  <si>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</si>
  <si>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</si>
  <si>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</si>
  <si>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</si>
  <si>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</si>
  <si>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</si>
  <si>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</si>
  <si>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</si>
  <si>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</si>
  <si>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</si>
  <si>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</si>
  <si>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</si>
  <si>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</si>
  <si>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</si>
  <si>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</si>
  <si>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</si>
  <si>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</si>
  <si>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</si>
  <si>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</si>
  <si>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</si>
  <si>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</si>
  <si>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</si>
  <si>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</si>
  <si>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</si>
  <si>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</si>
  <si>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</si>
  <si>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</si>
  <si>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</si>
  <si>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</si>
  <si>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</si>
  <si>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</si>
  <si>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</si>
  <si>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</si>
  <si>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</si>
  <si>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</si>
  <si>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</si>
  <si>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</si>
  <si>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</si>
  <si>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</si>
  <si>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</si>
  <si>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</si>
  <si>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</si>
  <si>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</si>
  <si>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</si>
  <si>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</si>
  <si>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</si>
  <si>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</si>
  <si>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</si>
  <si>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</si>
  <si>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</si>
  <si>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</si>
  <si>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</si>
  <si>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</si>
  <si>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</si>
  <si>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</si>
  <si>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</si>
  <si>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</si>
  <si>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</si>
  <si>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</si>
  <si>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</si>
  <si>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</si>
  <si>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</si>
  <si>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</si>
  <si>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</si>
  <si>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</si>
  <si>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</si>
  <si>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</si>
  <si>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</si>
  <si>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</si>
  <si>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</si>
  <si>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</si>
  <si>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</si>
  <si>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</si>
  <si>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</si>
  <si>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</si>
  <si>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</si>
  <si>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</si>
  <si>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</si>
  <si>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</si>
  <si>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</si>
  <si>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</si>
  <si>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</si>
  <si>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</si>
  <si>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</si>
  <si>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</si>
  <si>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</si>
  <si>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</si>
  <si>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</si>
  <si>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</si>
  <si>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</si>
  <si>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</si>
  <si>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</si>
  <si>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</si>
  <si>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</si>
  <si>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</si>
  <si>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</si>
  <si>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</si>
  <si>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</si>
  <si>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</si>
  <si>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</si>
  <si>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</si>
  <si>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</si>
  <si>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</si>
  <si>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</si>
  <si>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</si>
  <si>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</si>
  <si>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</si>
  <si>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</si>
  <si>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</si>
  <si>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</si>
  <si>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</si>
  <si>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</si>
  <si>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</si>
  <si>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</si>
  <si>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</si>
  <si>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</si>
  <si>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</si>
  <si>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</si>
  <si>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</si>
  <si>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</si>
  <si>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</si>
  <si>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</si>
  <si>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</si>
  <si>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</si>
  <si>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</si>
  <si>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</si>
  <si>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</si>
  <si>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</si>
  <si>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</si>
  <si>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</si>
  <si>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</si>
  <si>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</si>
  <si>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</si>
  <si>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</si>
  <si>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</si>
  <si>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</si>
  <si>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</si>
  <si>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</si>
  <si>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</si>
  <si>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</si>
  <si>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</si>
  <si>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</si>
  <si>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</si>
  <si>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</si>
  <si>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</si>
  <si>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</si>
  <si>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</si>
  <si>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</si>
  <si>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</si>
  <si>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</si>
  <si>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</si>
  <si>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</si>
  <si>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</si>
  <si>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</si>
  <si>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</si>
  <si>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</si>
  <si>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</si>
  <si>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</si>
  <si>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</si>
  <si>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</si>
  <si>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</si>
  <si>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</si>
  <si>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</si>
  <si>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</si>
  <si>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</si>
  <si>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</si>
  <si>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</si>
  <si>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</si>
  <si>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</si>
  <si>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</si>
  <si>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</si>
  <si>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</si>
  <si>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</si>
  <si>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</si>
  <si>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</si>
  <si>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</si>
  <si>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</si>
  <si>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</si>
  <si>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</si>
  <si>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</si>
  <si>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</si>
  <si>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</si>
  <si>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</si>
  <si>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</si>
  <si>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</si>
  <si>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</si>
  <si>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</si>
  <si>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</si>
  <si>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</si>
  <si>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</si>
  <si>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</si>
  <si>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</si>
  <si>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</si>
  <si>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</si>
  <si>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</si>
  <si>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</si>
  <si>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</si>
  <si>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</si>
  <si>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</si>
  <si>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</si>
  <si>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</si>
  <si>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</si>
  <si>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</si>
  <si>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</si>
  <si>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</si>
  <si>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</si>
  <si>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</si>
  <si>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</si>
  <si>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</si>
  <si>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</si>
  <si>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</si>
  <si>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</si>
  <si>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</si>
  <si>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</si>
  <si>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</si>
  <si>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</si>
  <si>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</si>
  <si>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</si>
  <si>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</si>
  <si>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</si>
  <si>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</si>
  <si>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</si>
  <si>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</si>
  <si>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</si>
  <si>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</si>
  <si>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</si>
  <si>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</si>
  <si>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</si>
  <si>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</si>
  <si>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</si>
  <si>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</si>
  <si>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</si>
  <si>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</si>
  <si>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</si>
  <si>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</si>
  <si>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</si>
  <si>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</si>
  <si>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</si>
  <si>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</si>
  <si>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</si>
  <si>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</si>
  <si>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</si>
  <si>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</si>
  <si>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</si>
  <si>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</si>
  <si>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</si>
  <si>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</si>
  <si>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</si>
  <si>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</si>
  <si>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</si>
  <si>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</si>
  <si>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</si>
  <si>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</si>
  <si>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</si>
  <si>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</si>
  <si>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</si>
  <si>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</si>
  <si>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</si>
  <si>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</si>
  <si>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</si>
  <si>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</si>
  <si>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</si>
  <si>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</si>
  <si>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</si>
  <si>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</si>
  <si>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</si>
  <si>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</si>
  <si>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</si>
  <si>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</si>
  <si>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</si>
  <si>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</si>
  <si>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</si>
  <si>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</si>
  <si>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</si>
  <si>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</si>
  <si>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</si>
  <si>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</si>
  <si>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</si>
  <si>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</si>
  <si>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</si>
  <si>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</si>
  <si>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</si>
  <si>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</si>
  <si>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</si>
  <si>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</si>
  <si>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</si>
  <si>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</si>
  <si>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</si>
  <si>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</si>
  <si>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</si>
  <si>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</si>
  <si>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</si>
  <si>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</si>
  <si>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</si>
  <si>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</si>
  <si>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</si>
  <si>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</si>
  <si>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</si>
  <si>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</si>
  <si>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</si>
  <si>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</si>
  <si>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</si>
  <si>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</si>
  <si>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</si>
  <si>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</si>
  <si>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</si>
  <si>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</si>
  <si>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</si>
  <si>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</si>
  <si>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</si>
  <si>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</si>
  <si>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</si>
  <si>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</si>
  <si>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</si>
  <si>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</si>
  <si>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</si>
  <si>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</si>
  <si>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</si>
  <si>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</si>
  <si>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</si>
  <si>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</si>
  <si>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</si>
  <si>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</si>
  <si>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</si>
  <si>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</si>
  <si>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</si>
  <si>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</si>
  <si>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</si>
  <si>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</si>
  <si>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</si>
  <si>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</si>
  <si>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</si>
  <si>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</si>
  <si>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</si>
  <si>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</si>
  <si>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</si>
  <si>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</si>
  <si>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</si>
  <si>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</si>
  <si>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</si>
  <si>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</si>
  <si>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</si>
  <si>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</si>
  <si>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</si>
  <si>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</si>
  <si>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</si>
  <si>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</si>
  <si>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</si>
  <si>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</si>
  <si>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</si>
  <si>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</si>
  <si>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</si>
  <si>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</si>
  <si>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</si>
  <si>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</si>
  <si>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</si>
  <si>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</si>
  <si>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</si>
  <si>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</si>
  <si>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</si>
  <si>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</si>
  <si>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</si>
  <si>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</si>
  <si>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</si>
  <si>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</si>
  <si>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</si>
  <si>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</si>
  <si>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</si>
  <si>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</si>
  <si>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</si>
  <si>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</si>
  <si>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</si>
  <si>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</si>
  <si>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</si>
  <si>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</si>
  <si>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</si>
  <si>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</si>
  <si>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</si>
  <si>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</si>
  <si>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</si>
  <si>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</si>
  <si>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</si>
  <si>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</si>
  <si>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</si>
  <si>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</si>
  <si>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</si>
  <si>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</si>
  <si>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</si>
  <si>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</si>
  <si>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</si>
  <si>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</si>
  <si>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</si>
  <si>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</si>
  <si>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</si>
  <si>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</si>
  <si>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</si>
  <si>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</si>
  <si>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</si>
  <si>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</si>
  <si>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</si>
  <si>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</si>
  <si>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</si>
  <si>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</si>
  <si>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</si>
  <si>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</si>
  <si>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</si>
  <si>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</si>
  <si>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</si>
  <si>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</si>
  <si>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</si>
  <si>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</si>
  <si>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</si>
  <si>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</si>
  <si>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</si>
  <si>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</si>
  <si>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</si>
  <si>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</si>
  <si>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</si>
  <si>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</si>
  <si>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</si>
  <si>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</si>
  <si>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</si>
  <si>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</si>
  <si>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</si>
  <si>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</si>
  <si>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</si>
  <si>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</si>
  <si>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</si>
  <si>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</si>
  <si>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</si>
  <si>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</si>
  <si>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</si>
  <si>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</si>
  <si>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</si>
  <si>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</si>
  <si>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</si>
  <si>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</si>
  <si>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</si>
  <si>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</si>
  <si>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</si>
  <si>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</si>
  <si>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</si>
  <si>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</si>
  <si>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</si>
  <si>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</si>
  <si>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</si>
  <si>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</si>
  <si>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</si>
  <si>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</si>
  <si>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</si>
  <si>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</si>
  <si>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</si>
  <si>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</si>
  <si>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</si>
  <si>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</si>
  <si>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</si>
  <si>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</si>
  <si>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</si>
  <si>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</si>
  <si>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</si>
  <si>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</si>
  <si>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</si>
  <si>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</si>
  <si>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</si>
  <si>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</si>
  <si>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</si>
  <si>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</si>
  <si>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</si>
  <si>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</si>
  <si>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</si>
  <si>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</si>
  <si>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</si>
  <si>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</si>
  <si>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</si>
  <si>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</si>
  <si>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</si>
  <si>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</si>
  <si>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</si>
  <si>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</si>
  <si>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</si>
  <si>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</si>
  <si>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</si>
  <si>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</si>
  <si>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</si>
  <si>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</si>
  <si>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</si>
  <si>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</si>
  <si>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</si>
  <si>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</si>
  <si>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</si>
  <si>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</si>
  <si>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</si>
  <si>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</si>
  <si>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</si>
  <si>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</si>
  <si>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</si>
  <si>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</si>
  <si>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</si>
  <si>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</si>
  <si>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</si>
  <si>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</si>
  <si>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</si>
  <si>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</si>
  <si>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</si>
  <si>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</si>
  <si>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</si>
  <si>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</si>
  <si>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</si>
  <si>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</si>
  <si>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</si>
  <si>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</si>
  <si>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</si>
  <si>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</si>
  <si>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</si>
  <si>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</si>
  <si>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</si>
  <si>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</si>
  <si>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</si>
  <si>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</si>
  <si>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</si>
  <si>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</si>
  <si>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</si>
  <si>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</si>
  <si>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</si>
  <si>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</si>
  <si>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</si>
  <si>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</si>
  <si>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</si>
  <si>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</si>
  <si>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</si>
  <si>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</si>
  <si>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</si>
  <si>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</si>
  <si>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</si>
  <si>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</si>
  <si>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</si>
  <si>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</si>
  <si>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</si>
  <si>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</si>
  <si>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</si>
  <si>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</si>
  <si>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</si>
  <si>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</si>
  <si>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</si>
  <si>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</si>
  <si>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</si>
  <si>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</si>
  <si>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</si>
  <si>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</si>
  <si>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</si>
  <si>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</si>
  <si>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</si>
  <si>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</si>
  <si>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</si>
  <si>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</si>
  <si>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</si>
  <si>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</si>
  <si>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</si>
  <si>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</si>
  <si>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</si>
  <si>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</si>
  <si>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</si>
  <si>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</si>
  <si>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</si>
  <si>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</si>
  <si>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</si>
  <si>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</si>
  <si>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</si>
  <si>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</si>
  <si>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</si>
  <si>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</si>
  <si>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</si>
  <si>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</si>
  <si>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</si>
  <si>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</si>
  <si>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</si>
  <si>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</si>
  <si>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</si>
  <si>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</si>
  <si>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</si>
  <si>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</si>
  <si>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</si>
  <si>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</si>
  <si>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</si>
  <si>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</si>
  <si>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</si>
  <si>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</si>
  <si>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</si>
  <si>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</si>
  <si>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</si>
  <si>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</si>
  <si>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</si>
  <si>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</si>
  <si>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</si>
  <si>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</si>
  <si>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</si>
  <si>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</si>
  <si>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</si>
  <si>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</si>
  <si>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</si>
  <si>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</si>
  <si>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</si>
  <si>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</si>
  <si>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</si>
  <si>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</si>
  <si>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</si>
  <si>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</si>
  <si>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</si>
  <si>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</si>
  <si>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</si>
  <si>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</si>
  <si>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</si>
  <si>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</si>
  <si>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</si>
  <si>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</si>
  <si>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</si>
  <si>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</si>
  <si>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</si>
  <si>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</si>
  <si>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</si>
  <si>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</si>
  <si>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</si>
  <si>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</si>
  <si>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</si>
  <si>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</si>
  <si>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</si>
  <si>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</si>
  <si>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</si>
  <si>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</si>
  <si>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</si>
  <si>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</si>
  <si>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</si>
  <si>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</si>
  <si>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</si>
  <si>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</si>
  <si>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</si>
  <si>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</si>
  <si>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</si>
  <si>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</si>
  <si>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</si>
  <si>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</si>
  <si>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</si>
  <si>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</si>
  <si>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</si>
  <si>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</si>
  <si>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</si>
  <si>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</si>
  <si>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</si>
  <si>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</si>
  <si>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</si>
  <si>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</si>
  <si>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</si>
  <si>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</si>
  <si>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</si>
  <si>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</si>
  <si>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</si>
  <si>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</si>
  <si>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</si>
  <si>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</si>
  <si>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</si>
  <si>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</si>
  <si>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</si>
  <si>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</si>
  <si>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</si>
  <si>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</si>
  <si>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</si>
  <si>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</si>
  <si>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</si>
  <si>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</si>
  <si>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</si>
  <si>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</si>
  <si>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</si>
  <si>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</si>
  <si>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</si>
  <si>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</si>
  <si>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</si>
  <si>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</si>
  <si>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</si>
  <si>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</si>
  <si>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</si>
  <si>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</si>
  <si>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</si>
  <si>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</si>
  <si>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</si>
  <si>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</si>
  <si>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</si>
  <si>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</si>
  <si>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</si>
  <si>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</si>
  <si>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</si>
  <si>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</si>
  <si>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</si>
  <si>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</si>
  <si>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</si>
  <si>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</si>
  <si>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</si>
  <si>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</si>
  <si>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</si>
  <si>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</si>
  <si>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</si>
  <si>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</si>
  <si>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</si>
  <si>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</si>
  <si>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</si>
  <si>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</si>
  <si>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</si>
  <si>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</si>
  <si>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</si>
  <si>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</si>
  <si>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</si>
  <si>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</si>
  <si>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</si>
  <si>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</si>
  <si>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</si>
  <si>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</si>
  <si>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</si>
  <si>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</si>
  <si>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</si>
  <si>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</si>
  <si>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</si>
  <si>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</si>
  <si>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</si>
  <si>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</si>
  <si>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</si>
  <si>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</si>
  <si>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</si>
  <si>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</si>
  <si>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</si>
  <si>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</si>
  <si>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</si>
  <si>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</si>
  <si>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</si>
  <si>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</si>
  <si>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</si>
  <si>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</si>
  <si>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</si>
  <si>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</si>
  <si>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</si>
  <si>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</si>
  <si>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</si>
  <si>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</si>
  <si>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</si>
  <si>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</si>
  <si>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</si>
  <si>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</si>
  <si>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</si>
  <si>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</si>
  <si>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</si>
  <si>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</si>
  <si>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</si>
  <si>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</si>
  <si>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</si>
  <si>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</si>
  <si>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</si>
  <si>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</si>
  <si>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</si>
  <si>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</si>
  <si>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</si>
  <si>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</si>
  <si>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</si>
  <si>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</si>
  <si>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</si>
  <si>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</si>
  <si>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</si>
  <si>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</si>
  <si>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</si>
  <si>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</si>
  <si>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</si>
  <si>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</si>
  <si>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</si>
  <si>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</si>
  <si>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</si>
  <si>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</si>
  <si>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</si>
  <si>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</si>
  <si>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</si>
  <si>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</si>
  <si>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</si>
  <si>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</si>
  <si>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</si>
  <si>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</si>
  <si>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</si>
  <si>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</si>
  <si>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</si>
  <si>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</si>
  <si>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</si>
  <si>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</si>
  <si>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</si>
  <si>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</si>
  <si>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</si>
  <si>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</si>
  <si>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</si>
  <si>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</si>
  <si>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</si>
  <si>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</si>
  <si>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</si>
  <si>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</si>
  <si>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</si>
  <si>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</si>
  <si>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</si>
  <si>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</si>
  <si>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</si>
  <si>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</si>
  <si>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</si>
  <si>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</si>
  <si>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</si>
  <si>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</si>
  <si>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</si>
  <si>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</si>
  <si>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</si>
  <si>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</si>
  <si>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</si>
  <si>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</si>
  <si>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</si>
  <si>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</si>
  <si>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</si>
  <si>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</si>
  <si>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</si>
  <si>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</si>
  <si>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</si>
  <si>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</si>
  <si>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</si>
  <si>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</si>
  <si>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</si>
  <si>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</si>
  <si>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</si>
  <si>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</si>
  <si>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</si>
  <si>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</si>
  <si>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</si>
  <si>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</si>
  <si>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</si>
  <si>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</si>
  <si>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</si>
  <si>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</si>
  <si>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</si>
  <si>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</si>
  <si>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</si>
  <si>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</si>
  <si>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</si>
  <si>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</si>
  <si>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</si>
  <si>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</si>
  <si>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</si>
  <si>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</si>
  <si>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</si>
  <si>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</si>
  <si>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</si>
  <si>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</si>
  <si>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</si>
  <si>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</si>
  <si>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</si>
  <si>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</si>
  <si>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</si>
  <si>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</si>
  <si>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</si>
  <si>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</si>
  <si>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</si>
  <si>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</si>
  <si>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</si>
  <si>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</si>
  <si>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</si>
  <si>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</si>
  <si>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</si>
  <si>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</si>
  <si>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</si>
  <si>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</si>
  <si>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</si>
  <si>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</si>
  <si>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</si>
  <si>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</si>
  <si>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</si>
  <si>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</si>
  <si>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</si>
  <si>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</si>
  <si>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</si>
  <si>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</si>
  <si>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</si>
  <si>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</si>
  <si>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</si>
  <si>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</si>
  <si>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</si>
  <si>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</si>
  <si>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</si>
  <si>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</si>
  <si>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</si>
  <si>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</si>
  <si>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</si>
  <si>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</si>
  <si>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</si>
  <si>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</si>
  <si>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</si>
  <si>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</si>
  <si>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</si>
  <si>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</si>
  <si>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</si>
  <si>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</si>
  <si>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</si>
  <si>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</si>
  <si>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</si>
  <si>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</si>
  <si>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</si>
  <si>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</si>
  <si>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</si>
  <si>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</si>
  <si>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</si>
  <si>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</si>
  <si>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</si>
  <si>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</si>
  <si>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</si>
  <si>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</si>
  <si>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</si>
  <si>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</si>
  <si>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</si>
  <si>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</si>
  <si>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</si>
  <si>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</si>
  <si>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</si>
  <si>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</si>
  <si>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</si>
  <si>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</si>
  <si>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</si>
  <si>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</si>
  <si>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</si>
  <si>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</si>
  <si>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</si>
  <si>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</si>
  <si>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</si>
  <si>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</si>
  <si>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</si>
  <si>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</si>
  <si>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</si>
  <si>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</si>
  <si>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</si>
  <si>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</si>
  <si>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</si>
  <si>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</si>
  <si>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</si>
  <si>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</si>
  <si>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</si>
  <si>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</si>
  <si>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</si>
  <si>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</si>
  <si>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</si>
  <si>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</si>
  <si>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</si>
  <si>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</si>
  <si>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</si>
  <si>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</si>
  <si>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</si>
  <si>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</si>
  <si>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</si>
  <si>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</si>
  <si>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</si>
  <si>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</si>
  <si>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</si>
  <si>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</si>
  <si>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</si>
  <si>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</si>
  <si>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</si>
  <si>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</si>
  <si>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</si>
  <si>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</si>
  <si>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</si>
  <si>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</si>
  <si>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</si>
  <si>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</si>
  <si>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</si>
  <si>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</si>
  <si>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</si>
  <si>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</si>
  <si>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</si>
  <si>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</si>
  <si>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</si>
  <si>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</si>
  <si>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</si>
  <si>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</si>
  <si>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</si>
  <si>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</si>
  <si>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</si>
  <si>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</si>
  <si>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</si>
  <si>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</si>
  <si>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</si>
  <si>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</si>
  <si>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</si>
  <si>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</si>
  <si>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</si>
  <si>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</si>
  <si>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</si>
  <si>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</si>
  <si>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</si>
  <si>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</si>
  <si>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</si>
  <si>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</si>
  <si>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</si>
  <si>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</si>
  <si>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</si>
  <si>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</si>
  <si>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</si>
  <si>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</si>
  <si>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</si>
  <si>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</si>
  <si>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</si>
  <si>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</si>
  <si>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</si>
  <si>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</si>
  <si>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</si>
  <si>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</si>
  <si>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</si>
  <si>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</si>
  <si>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</si>
  <si>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</si>
  <si>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</si>
  <si>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</si>
  <si>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</si>
  <si>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</si>
  <si>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</si>
  <si>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</si>
  <si>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</si>
  <si>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</si>
  <si>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</si>
  <si>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</si>
  <si>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</si>
  <si>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</si>
  <si>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</si>
  <si>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</si>
  <si>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</si>
  <si>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</si>
  <si>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</si>
  <si>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</si>
  <si>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</si>
  <si>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</si>
  <si>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</si>
  <si>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</si>
  <si>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</si>
  <si>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</si>
  <si>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</si>
  <si>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</si>
  <si>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</si>
  <si>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</si>
  <si>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</si>
  <si>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</si>
  <si>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</si>
  <si>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</si>
  <si>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</si>
  <si>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</si>
  <si>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</si>
  <si>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</si>
  <si>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</si>
  <si>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</si>
  <si>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</si>
  <si>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</si>
  <si>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</si>
  <si>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</si>
  <si>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</si>
  <si>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</si>
  <si>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</si>
  <si>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</si>
  <si>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</si>
  <si>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</si>
  <si>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</si>
  <si>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</si>
  <si>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</si>
  <si>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</si>
  <si>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</si>
  <si>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</si>
  <si>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</si>
  <si>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</si>
  <si>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</si>
  <si>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</si>
  <si>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</si>
  <si>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</si>
  <si>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</si>
  <si>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</si>
  <si>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</si>
  <si>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</si>
  <si>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</si>
  <si>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</si>
  <si>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</si>
  <si>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</si>
  <si>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</si>
  <si>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</si>
  <si>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</si>
  <si>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</si>
  <si>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</si>
  <si>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</si>
  <si>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</si>
  <si>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</si>
  <si>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</si>
  <si>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</si>
  <si>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</si>
  <si>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</si>
  <si>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</si>
  <si>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</si>
  <si>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</si>
  <si>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</si>
  <si>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</si>
  <si>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</si>
  <si>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</si>
  <si>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</si>
  <si>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</si>
  <si>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</si>
  <si>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</si>
  <si>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</si>
  <si>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</si>
  <si>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</si>
  <si>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</si>
  <si>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</si>
  <si>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</si>
  <si>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</si>
  <si>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</si>
  <si>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</si>
  <si>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</si>
  <si>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</si>
  <si>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</si>
  <si>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</si>
  <si>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</si>
  <si>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</si>
  <si>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</si>
  <si>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</si>
  <si>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</si>
  <si>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</si>
  <si>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</si>
  <si>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</si>
  <si>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</si>
  <si>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</si>
  <si>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</si>
  <si>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</si>
  <si>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</si>
  <si>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</si>
  <si>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</si>
  <si>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</si>
  <si>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</si>
  <si>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</si>
  <si>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</si>
  <si>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</si>
  <si>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</si>
  <si>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</si>
  <si>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</si>
  <si>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</si>
  <si>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</si>
  <si>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</si>
  <si>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</si>
  <si>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</si>
  <si>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</si>
  <si>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</si>
  <si>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</si>
  <si>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</si>
  <si>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</si>
  <si>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</si>
  <si>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</si>
  <si>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</si>
  <si>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</si>
  <si>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</si>
  <si>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</si>
  <si>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</si>
  <si>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</si>
  <si>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</si>
  <si>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</si>
  <si>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</si>
  <si>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</si>
  <si>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</si>
  <si>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</si>
  <si>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</si>
  <si>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</si>
  <si>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</si>
  <si>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</si>
  <si>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</si>
  <si>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</si>
  <si>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</si>
  <si>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</si>
  <si>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</si>
  <si>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</si>
  <si>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</si>
  <si>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</si>
  <si>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</si>
  <si>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</si>
  <si>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</si>
  <si>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</si>
  <si>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</si>
  <si>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</si>
  <si>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</si>
  <si>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</si>
  <si>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</si>
  <si>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</si>
  <si>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</si>
  <si>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</si>
  <si>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</si>
  <si>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</si>
  <si>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</si>
  <si>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</si>
  <si>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</si>
  <si>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</si>
  <si>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</si>
  <si>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</si>
  <si>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</si>
  <si>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</si>
  <si>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</si>
  <si>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</si>
  <si>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</si>
  <si>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</si>
  <si>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</si>
  <si>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</si>
  <si>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</si>
  <si>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</si>
  <si>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</si>
  <si>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</si>
  <si>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</si>
  <si>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</si>
  <si>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</si>
  <si>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</si>
  <si>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</si>
  <si>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</si>
  <si>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</si>
  <si>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</si>
  <si>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</si>
  <si>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</si>
  <si>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</si>
  <si>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</si>
  <si>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</si>
  <si>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</si>
  <si>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</si>
  <si>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</si>
  <si>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</si>
  <si>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</si>
  <si>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</si>
  <si>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</si>
  <si>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</si>
  <si>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</si>
  <si>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</si>
  <si>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</si>
  <si>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</si>
  <si>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</si>
  <si>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</si>
  <si>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</si>
  <si>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</si>
  <si>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</si>
  <si>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</si>
  <si>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</si>
  <si>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</si>
  <si>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</si>
  <si>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</si>
  <si>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</si>
  <si>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</si>
  <si>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</si>
  <si>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</si>
  <si>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</si>
  <si>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</si>
  <si>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</si>
  <si>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</si>
  <si>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</si>
  <si>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</si>
  <si>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</si>
  <si>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</si>
  <si>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</si>
  <si>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</si>
  <si>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</si>
  <si>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</si>
  <si>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</si>
  <si>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</si>
  <si>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</si>
  <si>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</si>
  <si>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</si>
  <si>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</si>
  <si>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</si>
  <si>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</si>
  <si>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</si>
  <si>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</si>
  <si>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</si>
  <si>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</si>
  <si>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</si>
  <si>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</si>
  <si>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</si>
  <si>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</si>
  <si>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</si>
  <si>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</si>
  <si>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</si>
  <si>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</si>
  <si>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</si>
  <si>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</si>
  <si>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</si>
  <si>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</si>
  <si>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</si>
  <si>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</si>
  <si>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</si>
  <si>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</si>
  <si>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</si>
  <si>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</si>
  <si>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</si>
  <si>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</si>
  <si>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</si>
  <si>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</si>
  <si>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</si>
  <si>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</si>
  <si>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</si>
  <si>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</si>
  <si>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</si>
  <si>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</si>
  <si>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</si>
  <si>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</si>
  <si>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</si>
  <si>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</si>
  <si>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</si>
  <si>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</si>
  <si>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</si>
  <si>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</si>
  <si>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</si>
  <si>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</si>
  <si>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</si>
  <si>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</si>
  <si>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</si>
  <si>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</si>
  <si>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</si>
  <si>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</si>
  <si>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</si>
  <si>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</si>
  <si>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</si>
  <si>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</si>
  <si>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</si>
  <si>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</si>
  <si>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</si>
  <si>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</si>
  <si>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</si>
  <si>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</si>
  <si>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</si>
  <si>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</si>
  <si>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</si>
  <si>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</si>
  <si>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</si>
  <si>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</si>
  <si>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</si>
  <si>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</si>
  <si>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</si>
  <si>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</si>
  <si>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</si>
  <si>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</si>
  <si>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</si>
  <si>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</si>
  <si>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</si>
  <si>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</si>
  <si>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</si>
  <si>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</si>
  <si>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</si>
  <si>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</si>
  <si>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</si>
  <si>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</si>
  <si>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</si>
  <si>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</si>
  <si>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</si>
  <si>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</si>
  <si>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</si>
  <si>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</si>
  <si>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</si>
  <si>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</si>
  <si>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</si>
  <si>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</si>
  <si>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</si>
  <si>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</si>
  <si>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</si>
  <si>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</si>
  <si>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</si>
  <si>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</si>
  <si>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</si>
  <si>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</si>
  <si>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</si>
  <si>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</si>
  <si>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</si>
  <si>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</si>
  <si>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</si>
  <si>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</si>
  <si>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</si>
  <si>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</si>
  <si>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</si>
  <si>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</si>
  <si>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</si>
  <si>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</si>
  <si>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</si>
  <si>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</si>
  <si>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</si>
  <si>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</si>
  <si>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</si>
  <si>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</si>
  <si>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</si>
  <si>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</si>
  <si>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</si>
  <si>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</si>
  <si>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</si>
  <si>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</si>
  <si>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</si>
  <si>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</si>
  <si>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</si>
  <si>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</si>
  <si>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</si>
  <si>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</si>
  <si>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</si>
  <si>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</si>
  <si>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</si>
  <si>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</si>
  <si>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</si>
  <si>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</si>
  <si>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</si>
  <si>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</si>
  <si>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</si>
  <si>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</si>
  <si>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</si>
  <si>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</si>
  <si>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</si>
  <si>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</si>
  <si>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</si>
  <si>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</si>
  <si>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</si>
  <si>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</si>
  <si>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</si>
  <si>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</si>
  <si>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</si>
  <si>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</si>
  <si>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</si>
  <si>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</si>
  <si>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</si>
  <si>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</si>
  <si>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</si>
  <si>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</si>
  <si>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</si>
  <si>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</si>
  <si>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</si>
  <si>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</si>
  <si>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</si>
  <si>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</si>
  <si>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</si>
  <si>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</si>
  <si>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</si>
  <si>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</si>
  <si>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</si>
  <si>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</si>
  <si>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</si>
  <si>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</si>
  <si>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</si>
  <si>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</si>
  <si>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</si>
  <si>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</si>
  <si>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</si>
  <si>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</si>
  <si>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</si>
  <si>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</si>
  <si>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</si>
  <si>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</si>
  <si>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</si>
  <si>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</si>
  <si>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</si>
  <si>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</si>
  <si>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</si>
  <si>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</si>
  <si>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</si>
  <si>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</si>
  <si>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</si>
  <si>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</si>
  <si>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</si>
  <si>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</si>
  <si>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</si>
  <si>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</si>
  <si>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</si>
  <si>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</si>
  <si>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</si>
  <si>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</si>
  <si>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</si>
  <si>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</si>
  <si>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</si>
  <si>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</si>
  <si>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</si>
  <si>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</si>
  <si>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</si>
  <si>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</si>
  <si>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</si>
  <si>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</si>
  <si>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</si>
  <si>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</si>
  <si>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</si>
  <si>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</si>
  <si>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</si>
  <si>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</si>
  <si>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</si>
  <si>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</si>
  <si>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</si>
  <si>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</si>
  <si>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</si>
  <si>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</si>
  <si>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</si>
  <si>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</si>
  <si>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</si>
  <si>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</si>
  <si>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</si>
  <si>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</si>
  <si>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</si>
  <si>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</si>
  <si>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</si>
  <si>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</si>
  <si>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</si>
  <si>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</si>
  <si>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</si>
  <si>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</si>
  <si>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</si>
  <si>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</si>
  <si>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</si>
  <si>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</si>
  <si>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</si>
  <si>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</si>
  <si>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</si>
  <si>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</si>
  <si>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</si>
  <si>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</si>
  <si>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</si>
  <si>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</si>
  <si>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</si>
  <si>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</si>
  <si>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</si>
  <si>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</si>
  <si>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</si>
  <si>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</si>
  <si>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</si>
  <si>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</si>
  <si>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</si>
  <si>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</si>
  <si>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</si>
  <si>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</si>
  <si>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</si>
  <si>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</si>
  <si>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</si>
  <si>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</si>
  <si>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</si>
  <si>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</si>
  <si>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</si>
  <si>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</si>
  <si>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</si>
  <si>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</si>
  <si>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</si>
  <si>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</si>
  <si>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</si>
  <si>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</si>
  <si>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</si>
  <si>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</si>
  <si>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</si>
  <si>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</si>
  <si>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</si>
  <si>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</si>
  <si>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</si>
  <si>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</si>
  <si>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</si>
  <si>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</si>
  <si>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</si>
  <si>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</si>
  <si>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</si>
  <si>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</si>
  <si>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</si>
  <si>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</si>
  <si>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</si>
  <si>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</si>
  <si>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</si>
  <si>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</si>
  <si>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</si>
  <si>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</si>
  <si>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</si>
  <si>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</si>
  <si>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</si>
  <si>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</si>
  <si>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</si>
  <si>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</si>
  <si>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</si>
  <si>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</si>
  <si>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</si>
  <si>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</si>
  <si>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</si>
  <si>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</si>
  <si>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</si>
  <si>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</si>
  <si>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</si>
  <si>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</si>
  <si>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</si>
  <si>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</si>
  <si>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</si>
  <si>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</si>
  <si>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</si>
  <si>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</si>
  <si>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</si>
  <si>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</si>
  <si>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</si>
  <si>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</si>
  <si>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</si>
  <si>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</si>
  <si>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</si>
  <si>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</si>
  <si>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</si>
  <si>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</si>
  <si>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</si>
  <si>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</si>
  <si>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</si>
  <si>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</si>
  <si>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</si>
  <si>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</si>
  <si>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</si>
  <si>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</si>
  <si>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</si>
  <si>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</si>
  <si>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</si>
  <si>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</si>
  <si>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</si>
  <si>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</si>
  <si>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</si>
  <si>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</si>
  <si>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</si>
  <si>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</si>
  <si>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</si>
  <si>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</si>
  <si>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</si>
  <si>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</si>
  <si>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</si>
  <si>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</si>
  <si>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</si>
  <si>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</si>
  <si>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</si>
  <si>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</si>
  <si>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</si>
  <si>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</si>
  <si>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</si>
  <si>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</si>
  <si>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</si>
  <si>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</si>
  <si>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</si>
  <si>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</si>
  <si>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</si>
  <si>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</si>
  <si>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</si>
  <si>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</si>
  <si>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</si>
  <si>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</si>
  <si>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</si>
  <si>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</si>
  <si>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</si>
  <si>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</si>
  <si>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</si>
  <si>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</si>
  <si>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</si>
  <si>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</si>
  <si>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</si>
  <si>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</si>
  <si>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</si>
  <si>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</si>
  <si>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</si>
  <si>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</si>
  <si>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</si>
  <si>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</si>
  <si>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</si>
  <si>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</si>
  <si>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</si>
  <si>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</si>
  <si>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</si>
  <si>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</si>
  <si>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</si>
  <si>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</si>
  <si>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</si>
  <si>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</si>
  <si>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</si>
  <si>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</si>
  <si>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</si>
  <si>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</si>
  <si>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</si>
  <si>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</si>
  <si>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</si>
  <si>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</si>
  <si>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</si>
  <si>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</si>
  <si>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</si>
  <si>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</si>
  <si>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</si>
  <si>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</si>
  <si>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</si>
  <si>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</si>
  <si>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</si>
  <si>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</si>
  <si>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</si>
  <si>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</si>
  <si>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</si>
  <si>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</si>
  <si>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</si>
  <si>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</si>
  <si>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</si>
  <si>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</si>
  <si>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</si>
  <si>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</si>
  <si>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</si>
  <si>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</si>
  <si>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</si>
  <si>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</si>
  <si>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</si>
  <si>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</si>
  <si>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</si>
  <si>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</si>
  <si>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</si>
  <si>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</si>
  <si>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</si>
  <si>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</si>
  <si>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</si>
  <si>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</si>
  <si>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</si>
  <si>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</si>
  <si>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</si>
  <si>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</si>
  <si>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</si>
  <si>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</si>
  <si>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</si>
  <si>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</si>
  <si>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</si>
  <si>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</si>
  <si>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</si>
  <si>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</si>
  <si>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</si>
  <si>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</si>
  <si>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</si>
  <si>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</si>
  <si>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</si>
  <si>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</si>
  <si>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</si>
  <si>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</si>
  <si>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</si>
  <si>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</si>
  <si>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</si>
  <si>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</si>
  <si>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</si>
  <si>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</si>
  <si>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</si>
  <si>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</si>
  <si>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</si>
  <si>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</si>
  <si>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</si>
  <si>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</si>
  <si>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</si>
  <si>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</si>
  <si>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</si>
  <si>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</si>
  <si>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</si>
  <si>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</si>
  <si>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</si>
  <si>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</si>
  <si>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</si>
  <si>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</si>
  <si>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</si>
  <si>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</si>
  <si>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</si>
  <si>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</si>
  <si>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</si>
  <si>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</si>
  <si>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</si>
  <si>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</si>
  <si>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</si>
  <si>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</si>
  <si>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</si>
  <si>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</si>
  <si>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</si>
  <si>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</si>
  <si>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</si>
  <si>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</si>
  <si>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</si>
  <si>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</si>
  <si>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</si>
  <si>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</si>
  <si>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</si>
  <si>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</si>
  <si>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</si>
  <si>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</si>
  <si>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</si>
  <si>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</si>
  <si>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</si>
  <si>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</si>
  <si>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</si>
  <si>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</si>
  <si>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</si>
  <si>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</si>
  <si>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</si>
  <si>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</si>
  <si>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</si>
  <si>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</si>
  <si>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</si>
  <si>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</si>
  <si>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</si>
  <si>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</si>
  <si>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</si>
  <si>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</si>
  <si>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</si>
  <si>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</si>
  <si>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</si>
  <si>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</si>
  <si>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</si>
  <si>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</si>
  <si>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</si>
  <si>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</si>
  <si>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</si>
  <si>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</si>
  <si>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</si>
  <si>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</si>
  <si>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</si>
  <si>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</si>
  <si>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</si>
  <si>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</si>
  <si>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</si>
  <si>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</si>
  <si>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</si>
  <si>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</si>
  <si>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</si>
  <si>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</si>
  <si>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</si>
  <si>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</si>
  <si>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</si>
  <si>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</si>
  <si>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</si>
  <si>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</si>
  <si>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</si>
  <si>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</si>
  <si>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</si>
  <si>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</si>
  <si>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</si>
  <si>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</si>
  <si>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</si>
  <si>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</si>
  <si>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</si>
  <si>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</si>
  <si>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</si>
  <si>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</si>
  <si>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</si>
  <si>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</si>
  <si>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</si>
  <si>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</si>
  <si>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</si>
  <si>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</si>
  <si>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</si>
  <si>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</si>
  <si>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</si>
  <si>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</si>
  <si>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</si>
  <si>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</si>
  <si>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</si>
  <si>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</si>
  <si>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</si>
  <si>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</si>
  <si>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</si>
  <si>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</si>
  <si>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</si>
  <si>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</si>
  <si>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</si>
  <si>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</si>
  <si>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</si>
  <si>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</si>
  <si>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</si>
  <si>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</si>
  <si>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</si>
  <si>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</si>
  <si>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</si>
  <si>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</si>
  <si>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</si>
  <si>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</si>
  <si>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</si>
  <si>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</si>
  <si>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</si>
  <si>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</si>
  <si>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</si>
  <si>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</si>
  <si>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</si>
  <si>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</si>
  <si>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</si>
  <si>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</si>
  <si>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</si>
  <si>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</si>
  <si>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</si>
  <si>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</si>
  <si>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</si>
  <si>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</si>
  <si>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</si>
  <si>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</si>
  <si>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</si>
  <si>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</si>
  <si>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</si>
  <si>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</si>
  <si>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</si>
  <si>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</si>
  <si>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</si>
  <si>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</si>
  <si>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</si>
  <si>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</si>
  <si>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</si>
  <si>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</si>
  <si>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</si>
  <si>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</si>
  <si>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</si>
  <si>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</si>
  <si>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</si>
  <si>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</si>
  <si>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</si>
  <si>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</si>
  <si>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</si>
  <si>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</si>
  <si>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</si>
  <si>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</si>
  <si>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</si>
  <si>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</si>
  <si>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</si>
  <si>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</si>
  <si>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</si>
  <si>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</si>
  <si>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</si>
  <si>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</si>
  <si>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</si>
  <si>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</si>
  <si>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</si>
  <si>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</si>
  <si>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</si>
  <si>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</si>
  <si>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</si>
  <si>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</si>
  <si>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</si>
  <si>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</si>
  <si>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</si>
  <si>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</si>
  <si>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</si>
  <si>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</si>
  <si>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</si>
  <si>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</si>
  <si>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</si>
  <si>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</si>
  <si>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</si>
  <si>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</si>
  <si>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</si>
  <si>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</si>
  <si>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</si>
  <si>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</si>
  <si>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</si>
  <si>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</si>
  <si>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</si>
  <si>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</si>
  <si>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</si>
  <si>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</si>
  <si>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</si>
  <si>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</si>
  <si>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</si>
  <si>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</si>
  <si>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</si>
  <si>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</si>
  <si>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</si>
  <si>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</si>
  <si>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</si>
  <si>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</si>
  <si>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</si>
  <si>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</si>
  <si>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</si>
  <si>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</si>
  <si>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</si>
  <si>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</si>
  <si>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</si>
  <si>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</si>
  <si>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</si>
  <si>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</si>
  <si>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</si>
  <si>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</si>
  <si>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</si>
  <si>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</si>
  <si>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</si>
  <si>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</si>
  <si>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</si>
  <si>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</si>
  <si>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</si>
  <si>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</si>
  <si>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</si>
  <si>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</si>
  <si>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</si>
  <si>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</si>
  <si>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</si>
  <si>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</si>
  <si>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</si>
  <si>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</si>
  <si>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</si>
  <si>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</si>
  <si>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</si>
  <si>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</si>
  <si>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</si>
  <si>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</si>
  <si>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</si>
  <si>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</si>
  <si>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</si>
  <si>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</si>
  <si>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</si>
  <si>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</si>
  <si>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</si>
  <si>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</si>
  <si>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</si>
  <si>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</si>
  <si>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</si>
  <si>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</si>
  <si>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</si>
  <si>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</si>
  <si>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</si>
  <si>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</si>
  <si>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</si>
  <si>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</si>
  <si>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</si>
  <si>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</si>
  <si>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</si>
  <si>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</si>
  <si>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</si>
  <si>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</si>
  <si>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</si>
  <si>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</si>
  <si>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</si>
  <si>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</si>
  <si>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</si>
  <si>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</si>
  <si>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</si>
  <si>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</si>
  <si>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</si>
  <si>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</si>
  <si>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</si>
  <si>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</si>
  <si>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</si>
  <si>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</si>
  <si>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</si>
  <si>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</si>
  <si>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</si>
  <si>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</si>
  <si>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</si>
  <si>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</si>
  <si>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</si>
  <si>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</si>
  <si>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</si>
  <si>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</si>
  <si>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</si>
  <si>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</si>
  <si>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</si>
  <si>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</si>
  <si>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</si>
  <si>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</si>
  <si>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</si>
  <si>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</si>
  <si>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</si>
  <si>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</si>
  <si>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</si>
  <si>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</si>
  <si>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</si>
  <si>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</si>
  <si>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</si>
  <si>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</si>
  <si>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</si>
  <si>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</si>
  <si>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</si>
  <si>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</si>
  <si>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</si>
  <si>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</si>
  <si>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</si>
  <si>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</si>
  <si>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</si>
  <si>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</si>
  <si>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</si>
  <si>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</si>
  <si>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</si>
  <si>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</si>
  <si>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</si>
  <si>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</si>
  <si>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</si>
  <si>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</si>
  <si>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</si>
  <si>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</si>
  <si>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</si>
  <si>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</si>
  <si>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</si>
  <si>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</si>
  <si>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</si>
  <si>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</si>
  <si>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</si>
  <si>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</si>
  <si>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</si>
  <si>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</si>
  <si>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</si>
  <si>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</si>
  <si>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</si>
  <si>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</si>
  <si>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</si>
  <si>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</si>
  <si>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</si>
  <si>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</si>
  <si>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</si>
  <si>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</si>
  <si>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</si>
  <si>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</si>
  <si>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</si>
  <si>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</si>
  <si>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</si>
  <si>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</si>
  <si>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</si>
  <si>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</si>
  <si>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</si>
  <si>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</si>
  <si>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</si>
  <si>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</si>
  <si>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</si>
  <si>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</si>
  <si>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</si>
  <si>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</si>
  <si>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</si>
  <si>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</si>
  <si>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</si>
  <si>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</si>
  <si>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</si>
  <si>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</si>
  <si>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</si>
  <si>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</si>
  <si>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</si>
  <si>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</si>
  <si>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</si>
  <si>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</si>
  <si>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</si>
  <si>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</si>
  <si>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</si>
  <si>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</si>
  <si>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</si>
  <si>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</si>
  <si>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</si>
  <si>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</si>
  <si>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</si>
  <si>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</si>
  <si>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</si>
  <si>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</si>
  <si>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</si>
  <si>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</si>
  <si>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</si>
  <si>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</si>
  <si>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</si>
  <si>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</si>
  <si>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</si>
  <si>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</si>
  <si>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</si>
  <si>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</si>
  <si>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</si>
  <si>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</si>
  <si>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</si>
  <si>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</si>
  <si>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</si>
  <si>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</si>
  <si>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</si>
  <si>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</si>
  <si>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</si>
  <si>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</si>
  <si>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</si>
  <si>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</si>
  <si>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</si>
  <si>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</si>
  <si>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</si>
  <si>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</si>
  <si>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</si>
  <si>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</si>
  <si>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</si>
  <si>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</si>
  <si>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</si>
  <si>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</si>
  <si>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</si>
  <si>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</si>
  <si>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</si>
  <si>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</si>
  <si>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</si>
  <si>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</si>
  <si>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</si>
  <si>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</si>
  <si>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</si>
  <si>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</si>
  <si>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</si>
  <si>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</si>
  <si>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</si>
  <si>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</si>
  <si>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</si>
  <si>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</si>
  <si>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</si>
  <si>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</si>
  <si>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</si>
  <si>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</si>
  <si>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</si>
  <si>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</si>
  <si>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</si>
  <si>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</si>
  <si>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</si>
  <si>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</si>
  <si>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</si>
  <si>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</si>
  <si>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</si>
  <si>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</si>
  <si>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</si>
  <si>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</si>
  <si>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</si>
  <si>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</si>
  <si>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</si>
  <si>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</si>
  <si>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</si>
  <si>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</si>
  <si>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</si>
  <si>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</si>
  <si>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</si>
  <si>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</si>
  <si>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</si>
  <si>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</si>
  <si>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</si>
  <si>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</si>
  <si>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</si>
  <si>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</si>
  <si>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</si>
  <si>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</si>
  <si>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</si>
  <si>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</si>
  <si>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</si>
  <si>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</si>
  <si>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</si>
  <si>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</si>
  <si>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</si>
  <si>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</si>
  <si>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</si>
  <si>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</si>
  <si>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</si>
  <si>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</si>
  <si>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</si>
  <si>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</si>
  <si>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</si>
  <si>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</si>
  <si>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</si>
  <si>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</si>
  <si>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</si>
  <si>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</si>
  <si>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</si>
  <si>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</si>
  <si>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</si>
  <si>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</si>
  <si>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</si>
  <si>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</si>
  <si>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</si>
  <si>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</si>
  <si>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</si>
  <si>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</si>
  <si>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</si>
  <si>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</si>
  <si>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</si>
  <si>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</si>
  <si>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</si>
  <si>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</si>
  <si>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</si>
  <si>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</si>
  <si>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</si>
  <si>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</si>
  <si>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</si>
  <si>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</si>
  <si>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</si>
  <si>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</si>
  <si>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</si>
  <si>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</si>
  <si>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</si>
  <si>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</si>
  <si>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</si>
  <si>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</si>
  <si>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</si>
  <si>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</si>
  <si>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</si>
  <si>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</si>
  <si>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</si>
  <si>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</si>
  <si>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</si>
  <si>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</si>
  <si>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</si>
  <si>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</si>
  <si>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</si>
  <si>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</si>
  <si>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</si>
  <si>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</si>
  <si>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</si>
  <si>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</si>
  <si>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</si>
  <si>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</si>
  <si>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</si>
  <si>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</si>
  <si>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</si>
  <si>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</si>
  <si>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</si>
  <si>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</si>
  <si>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</si>
  <si>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</si>
  <si>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</si>
  <si>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</si>
  <si>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</si>
  <si>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</si>
  <si>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</si>
  <si>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</si>
  <si>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</si>
  <si>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</si>
  <si>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</si>
  <si>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</si>
  <si>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</si>
  <si>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</si>
  <si>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</si>
  <si>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</si>
  <si>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</si>
  <si>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</si>
  <si>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</si>
  <si>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</si>
  <si>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</si>
  <si>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</si>
  <si>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</si>
  <si>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</si>
  <si>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</si>
  <si>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</si>
  <si>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</si>
  <si>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</si>
  <si>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</si>
  <si>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</si>
  <si>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</si>
  <si>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</si>
  <si>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</si>
  <si>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</si>
  <si>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</si>
  <si>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</si>
  <si>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</si>
  <si>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</si>
  <si>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</si>
  <si>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</si>
  <si>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</si>
  <si>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</si>
  <si>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</si>
  <si>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</si>
  <si>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</si>
  <si>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</si>
  <si>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</si>
  <si>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</si>
  <si>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</si>
  <si>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</si>
  <si>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</si>
  <si>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</si>
  <si>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</si>
  <si>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</si>
  <si>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</si>
  <si>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</si>
  <si>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</si>
  <si>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</si>
  <si>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</si>
  <si>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</si>
  <si>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</si>
  <si>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</si>
  <si>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</si>
  <si>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</si>
  <si>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</si>
  <si>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</si>
  <si>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</si>
  <si>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</si>
  <si>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</si>
  <si>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</si>
  <si>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</si>
  <si>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</si>
  <si>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</si>
  <si>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</si>
  <si>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</si>
  <si>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</si>
  <si>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</si>
  <si>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</si>
  <si>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</si>
  <si>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</si>
  <si>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</si>
  <si>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</si>
  <si>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</si>
  <si>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</si>
  <si>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</si>
  <si>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</si>
  <si>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</si>
  <si>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</si>
  <si>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</si>
  <si>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</si>
  <si>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</si>
  <si>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</si>
  <si>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</si>
  <si>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</si>
  <si>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</si>
  <si>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</si>
  <si>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</si>
  <si>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</si>
  <si>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</si>
  <si>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</si>
  <si>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</si>
  <si>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</si>
  <si>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</si>
  <si>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</si>
  <si>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</si>
  <si>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</si>
  <si>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</si>
  <si>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</si>
  <si>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</si>
  <si>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</si>
  <si>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</si>
  <si>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</si>
  <si>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</si>
  <si>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</si>
  <si>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</si>
  <si>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</si>
  <si>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</si>
  <si>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</si>
  <si>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</si>
  <si>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</si>
  <si>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</si>
  <si>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</si>
  <si>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</si>
  <si>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</si>
  <si>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</si>
  <si>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</si>
  <si>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</si>
  <si>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</si>
  <si>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</si>
  <si>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</si>
  <si>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</si>
  <si>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</si>
  <si>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</si>
  <si>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</si>
  <si>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</si>
  <si>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</si>
  <si>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</si>
  <si>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</si>
  <si>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</si>
  <si>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</si>
  <si>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</si>
  <si>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</si>
  <si>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</si>
  <si>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</si>
  <si>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</si>
  <si>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</si>
  <si>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</si>
  <si>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</si>
  <si>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</si>
  <si>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</si>
  <si>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</si>
  <si>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</si>
  <si>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</si>
  <si>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</si>
  <si>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</si>
  <si>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</si>
  <si>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</si>
  <si>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</si>
  <si>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</si>
  <si>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</si>
  <si>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</si>
  <si>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</si>
  <si>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</si>
  <si>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</si>
  <si>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</si>
  <si>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</si>
  <si>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</si>
  <si>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</si>
  <si>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</si>
  <si>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</si>
  <si>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</si>
  <si>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</si>
  <si>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</si>
  <si>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</si>
  <si>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</si>
  <si>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</si>
  <si>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</si>
  <si>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</si>
  <si>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</si>
  <si>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</si>
  <si>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</si>
  <si>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</si>
  <si>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</si>
  <si>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</si>
  <si>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</si>
  <si>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</si>
  <si>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</si>
  <si>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</si>
  <si>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</si>
  <si>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</si>
  <si>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</si>
  <si>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</si>
  <si>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</si>
  <si>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</si>
  <si>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</si>
  <si>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</si>
  <si>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</si>
  <si>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</si>
  <si>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</si>
  <si>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</si>
  <si>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</si>
  <si>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</si>
  <si>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</si>
  <si>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</si>
  <si>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</si>
  <si>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</si>
  <si>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</si>
  <si>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</si>
  <si>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</si>
  <si>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</si>
  <si>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</si>
  <si>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</si>
  <si>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</si>
  <si>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</si>
  <si>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</si>
  <si>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</si>
  <si>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</si>
  <si>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</si>
  <si>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</si>
  <si>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</si>
  <si>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</si>
  <si>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</si>
  <si>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</si>
  <si>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</si>
  <si>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</si>
  <si>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</si>
  <si>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</si>
  <si>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</si>
  <si>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</si>
  <si>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</si>
  <si>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</si>
  <si>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</si>
  <si>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</si>
  <si>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</si>
  <si>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</si>
  <si>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</si>
  <si>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</si>
  <si>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</si>
  <si>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</si>
  <si>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</si>
  <si>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</si>
  <si>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</si>
  <si>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</si>
  <si>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</si>
  <si>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</si>
  <si>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</si>
  <si>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</si>
  <si>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</si>
  <si>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</si>
  <si>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</si>
  <si>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</si>
  <si>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</si>
  <si>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</si>
  <si>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</si>
  <si>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</si>
  <si>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</si>
  <si>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</si>
  <si>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</si>
  <si>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</si>
  <si>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</si>
  <si>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</si>
  <si>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</si>
  <si>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</si>
  <si>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</si>
  <si>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</si>
  <si>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</si>
  <si>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</si>
  <si>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</si>
  <si>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</si>
  <si>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</si>
  <si>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</si>
  <si>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</si>
  <si>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</si>
  <si>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</si>
  <si>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</si>
  <si>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</si>
  <si>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</si>
  <si>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</si>
  <si>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</si>
  <si>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</si>
  <si>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</si>
  <si>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</si>
  <si>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</si>
  <si>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</si>
  <si>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</si>
  <si>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</si>
  <si>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</si>
  <si>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</si>
  <si>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</si>
  <si>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</si>
  <si>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</si>
  <si>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</si>
  <si>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</si>
  <si>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</si>
  <si>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</si>
  <si>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</si>
  <si>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</si>
  <si>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</si>
  <si>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</si>
  <si>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</si>
  <si>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</si>
  <si>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</si>
  <si>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</si>
  <si>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</si>
  <si>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</si>
  <si>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</si>
  <si>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</si>
  <si>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</si>
  <si>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</si>
  <si>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</si>
  <si>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</si>
  <si>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</si>
  <si>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</si>
  <si>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</si>
  <si>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</si>
  <si>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</si>
  <si>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</si>
  <si>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</si>
  <si>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</si>
  <si>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</si>
  <si>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</si>
  <si>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</si>
  <si>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</si>
  <si>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</si>
  <si>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</si>
  <si>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</si>
  <si>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</si>
  <si>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</si>
  <si>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</si>
  <si>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</si>
  <si>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</si>
  <si>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</si>
  <si>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</si>
  <si>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</si>
  <si>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</si>
  <si>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</si>
  <si>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</si>
  <si>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</si>
  <si>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</si>
  <si>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</si>
  <si>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</si>
  <si>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</si>
  <si>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</si>
  <si>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</si>
  <si>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</si>
  <si>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</si>
  <si>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</si>
  <si>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</si>
  <si>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</si>
  <si>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</si>
  <si>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</si>
  <si>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</si>
  <si>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</si>
  <si>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</si>
  <si>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</si>
  <si>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</si>
  <si>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</si>
  <si>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</si>
  <si>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</si>
  <si>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</si>
  <si>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</si>
  <si>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</si>
  <si>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</si>
  <si>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</si>
  <si>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</si>
  <si>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</si>
  <si>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</si>
  <si>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</si>
  <si>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</si>
  <si>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</si>
  <si>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</si>
  <si>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</si>
  <si>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</si>
  <si>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</si>
  <si>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</si>
  <si>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</si>
  <si>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</si>
  <si>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</si>
  <si>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</si>
  <si>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</si>
  <si>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</si>
  <si>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</si>
  <si>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</si>
  <si>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</si>
  <si>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</si>
  <si>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</si>
  <si>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</si>
  <si>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</si>
  <si>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</si>
  <si>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</si>
  <si>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</si>
  <si>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</si>
  <si>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</si>
  <si>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</si>
  <si>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</si>
  <si>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</si>
  <si>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</si>
  <si>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</si>
  <si>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</si>
  <si>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</si>
  <si>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</si>
  <si>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</si>
  <si>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</si>
  <si>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</si>
  <si>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</si>
  <si>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</si>
  <si>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</si>
  <si>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</si>
  <si>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</si>
  <si>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</si>
  <si>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</si>
  <si>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</si>
  <si>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</si>
  <si>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</si>
  <si>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</si>
  <si>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</si>
  <si>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</si>
  <si>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</si>
  <si>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</si>
  <si>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</si>
  <si>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</si>
  <si>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</si>
  <si>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</si>
  <si>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</si>
  <si>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</si>
  <si>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</si>
  <si>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</si>
  <si>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</si>
  <si>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</si>
  <si>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</si>
  <si>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</si>
  <si>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</si>
  <si>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</si>
  <si>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</si>
  <si>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</si>
  <si>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</si>
  <si>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</si>
  <si>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</si>
  <si>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</si>
  <si>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</si>
  <si>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</si>
  <si>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</si>
  <si>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</si>
  <si>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</si>
  <si>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</si>
  <si>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</si>
  <si>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</si>
  <si>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</si>
  <si>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</si>
  <si>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</si>
  <si>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</si>
  <si>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</si>
  <si>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</si>
  <si>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</si>
  <si>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</si>
  <si>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</si>
  <si>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</si>
  <si>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</si>
  <si>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</si>
  <si>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</si>
  <si>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</si>
  <si>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</si>
  <si>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</si>
  <si>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</si>
  <si>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</si>
  <si>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</si>
  <si>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</si>
  <si>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</si>
  <si>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</si>
  <si>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</si>
  <si>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</si>
  <si>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</si>
  <si>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</si>
  <si>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</si>
  <si>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</si>
  <si>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</si>
  <si>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</si>
  <si>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</si>
  <si>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</si>
  <si>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</si>
  <si>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</si>
  <si>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</si>
  <si>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</si>
  <si>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</si>
  <si>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</si>
  <si>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</si>
  <si>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</si>
  <si>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</si>
  <si>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</si>
  <si>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</si>
  <si>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</si>
  <si>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</si>
  <si>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</si>
  <si>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</si>
  <si>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</si>
  <si>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</si>
  <si>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</si>
  <si>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</si>
  <si>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</si>
  <si>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</si>
  <si>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</si>
  <si>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</si>
  <si>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</si>
  <si>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</si>
  <si>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</si>
  <si>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</si>
  <si>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</si>
  <si>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</si>
  <si>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</si>
  <si>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</si>
  <si>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</si>
  <si>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</si>
  <si>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</si>
  <si>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</si>
  <si>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</si>
  <si>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</si>
  <si>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</si>
  <si>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</si>
  <si>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</si>
  <si>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</si>
  <si>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</si>
  <si>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</si>
  <si>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</si>
  <si>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</si>
  <si>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</si>
  <si>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</si>
  <si>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</si>
  <si>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</si>
  <si>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</si>
  <si>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</si>
  <si>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</si>
  <si>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</si>
  <si>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</si>
  <si>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</si>
  <si>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</si>
  <si>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</si>
  <si>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</si>
  <si>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</si>
  <si>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</si>
  <si>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</si>
  <si>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</si>
  <si>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</si>
  <si>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</si>
  <si>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</si>
  <si>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</si>
  <si>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</si>
  <si>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</si>
  <si>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</si>
  <si>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</si>
  <si>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</si>
  <si>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</si>
  <si>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</si>
  <si>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</si>
  <si>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</si>
  <si>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</si>
  <si>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</si>
  <si>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</si>
  <si>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</si>
  <si>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</si>
  <si>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</si>
  <si>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</si>
  <si>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</si>
  <si>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</si>
  <si>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</si>
  <si>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</si>
  <si>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</si>
  <si>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</si>
  <si>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</si>
  <si>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</si>
  <si>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</si>
  <si>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</si>
  <si>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</si>
  <si>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</si>
  <si>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</si>
  <si>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</si>
  <si>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</si>
  <si>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</si>
  <si>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</si>
  <si>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</si>
  <si>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</si>
  <si>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</si>
  <si>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</si>
  <si>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</si>
  <si>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</si>
  <si>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</si>
  <si>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</si>
  <si>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</si>
  <si>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</si>
  <si>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</si>
  <si>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</si>
  <si>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</si>
  <si>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</si>
  <si>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</si>
  <si>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</si>
  <si>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</si>
  <si>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</si>
  <si>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</si>
  <si>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</si>
  <si>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</si>
  <si>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</si>
  <si>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</si>
  <si>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</si>
  <si>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</si>
  <si>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</si>
  <si>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</si>
  <si>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</si>
  <si>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</si>
  <si>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</si>
  <si>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</si>
  <si>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</si>
  <si>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</si>
  <si>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</si>
  <si>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</si>
  <si>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</si>
  <si>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</si>
  <si>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</si>
  <si>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</si>
  <si>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</si>
  <si>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</si>
  <si>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</si>
  <si>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</si>
  <si>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</si>
  <si>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</si>
  <si>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</si>
  <si>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</si>
  <si>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</si>
  <si>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</si>
  <si>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</si>
  <si>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</si>
  <si>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</si>
  <si>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</si>
  <si>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</si>
  <si>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</si>
  <si>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</si>
  <si>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</si>
  <si>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</si>
  <si>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</si>
  <si>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</si>
  <si>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</si>
  <si>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</si>
  <si>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</si>
  <si>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</si>
  <si>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</si>
  <si>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</si>
  <si>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</si>
  <si>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</si>
  <si>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</si>
  <si>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</si>
  <si>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</si>
  <si>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</si>
  <si>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</si>
  <si>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</si>
  <si>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</si>
  <si>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</si>
  <si>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</si>
  <si>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</si>
  <si>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</si>
  <si>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</si>
  <si>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</si>
  <si>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</si>
  <si>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</si>
  <si>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</si>
  <si>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</si>
  <si>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</si>
  <si>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</si>
  <si>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</si>
  <si>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</si>
  <si>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</si>
  <si>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</si>
  <si>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</si>
  <si>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</si>
  <si>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</si>
  <si>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</si>
  <si>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</si>
  <si>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</si>
  <si>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</si>
  <si>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</si>
  <si>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</si>
  <si>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</si>
  <si>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</si>
  <si>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</si>
  <si>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</si>
  <si>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</si>
  <si>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</si>
  <si>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</si>
  <si>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</si>
  <si>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</si>
  <si>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</si>
  <si>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</si>
  <si>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</si>
  <si>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</si>
  <si>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</si>
  <si>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</si>
  <si>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</si>
  <si>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</si>
  <si>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</si>
  <si>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</si>
  <si>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</si>
  <si>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</si>
  <si>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</si>
  <si>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</si>
  <si>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</si>
  <si>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</si>
  <si>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</si>
  <si>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</si>
  <si>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</si>
  <si>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</si>
  <si>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</si>
  <si>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</si>
  <si>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</si>
  <si>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</si>
  <si>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</si>
  <si>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</si>
  <si>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</si>
  <si>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</si>
  <si>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</si>
  <si>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</si>
  <si>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</si>
  <si>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</si>
  <si>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</si>
  <si>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</si>
  <si>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</si>
  <si>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</si>
  <si>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</si>
  <si>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</si>
  <si>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</si>
  <si>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</si>
  <si>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</si>
  <si>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</si>
  <si>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</si>
  <si>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</si>
  <si>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</si>
  <si>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</si>
  <si>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</si>
  <si>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</si>
  <si>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</si>
  <si>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</si>
  <si>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</si>
  <si>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</si>
  <si>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</si>
  <si>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</si>
  <si>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</si>
  <si>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</si>
  <si>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</si>
  <si>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</si>
  <si>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</si>
  <si>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</si>
  <si>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</si>
  <si>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</si>
  <si>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</si>
  <si>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</si>
  <si>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</si>
  <si>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</si>
  <si>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</si>
  <si>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</si>
  <si>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</si>
  <si>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</si>
  <si>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</si>
  <si>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</si>
  <si>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</si>
  <si>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</si>
  <si>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</si>
  <si>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</si>
  <si>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</si>
  <si>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</si>
  <si>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</si>
  <si>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</si>
  <si>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</si>
  <si>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</si>
  <si>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</si>
  <si>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</si>
  <si>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</si>
  <si>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</si>
  <si>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</si>
  <si>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</si>
  <si>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</si>
  <si>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</si>
  <si>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</si>
  <si>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</si>
  <si>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</si>
  <si>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</si>
  <si>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</si>
  <si>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</si>
  <si>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</si>
  <si>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</si>
  <si>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</si>
  <si>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</si>
  <si>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</si>
  <si>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</si>
  <si>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</si>
  <si>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</si>
  <si>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</si>
  <si>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</si>
  <si>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</si>
  <si>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</si>
  <si>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</si>
  <si>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</si>
  <si>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</si>
  <si>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</si>
  <si>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</si>
  <si>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</si>
  <si>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</si>
  <si>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</si>
  <si>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</si>
  <si>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</si>
  <si>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</si>
  <si>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</si>
  <si>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</si>
  <si>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</si>
  <si>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</si>
  <si>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</si>
  <si>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</si>
  <si>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</si>
  <si>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</si>
  <si>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</si>
  <si>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</si>
  <si>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</si>
  <si>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</si>
  <si>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</si>
  <si>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</si>
  <si>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</si>
  <si>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</si>
  <si>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</si>
  <si>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</si>
  <si>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</si>
  <si>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</si>
  <si>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</si>
  <si>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</si>
  <si>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</si>
  <si>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</si>
  <si>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</si>
  <si>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</si>
  <si>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</si>
  <si>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</si>
  <si>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</si>
  <si>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</si>
  <si>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</si>
  <si>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</si>
  <si>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</si>
  <si>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</si>
  <si>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</si>
  <si>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</si>
  <si>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</si>
  <si>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</si>
  <si>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</si>
  <si>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</si>
  <si>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</si>
  <si>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</si>
  <si>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</si>
  <si>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</si>
  <si>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</si>
  <si>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</si>
  <si>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</si>
  <si>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</si>
  <si>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</si>
  <si>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</si>
  <si>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</si>
  <si>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</si>
  <si>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</si>
  <si>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</si>
  <si>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</si>
  <si>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</si>
  <si>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</si>
  <si>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</si>
  <si>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</si>
  <si>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</si>
  <si>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</si>
  <si>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</si>
  <si>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</si>
  <si>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</si>
  <si>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</si>
  <si>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</si>
  <si>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</si>
  <si>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</si>
  <si>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</si>
  <si>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</si>
  <si>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</si>
  <si>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</si>
  <si>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</si>
  <si>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</si>
  <si>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</si>
  <si>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</si>
  <si>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</si>
  <si>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</si>
  <si>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</si>
  <si>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</si>
  <si>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</si>
  <si>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</si>
  <si>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</si>
  <si>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</si>
  <si>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</si>
  <si>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</si>
  <si>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</si>
  <si>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</si>
  <si>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</si>
  <si>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</si>
  <si>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</si>
  <si>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</si>
  <si>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</si>
  <si>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</si>
  <si>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</si>
  <si>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</si>
  <si>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</si>
  <si>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</si>
  <si>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</si>
  <si>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</si>
  <si>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</si>
  <si>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</si>
  <si>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</si>
  <si>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</si>
  <si>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</si>
  <si>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</si>
  <si>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</si>
  <si>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</si>
  <si>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</si>
  <si>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</si>
  <si>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</si>
  <si>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</si>
  <si>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</si>
  <si>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</si>
  <si>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</si>
  <si>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</si>
  <si>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</si>
  <si>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</si>
  <si>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</si>
  <si>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</si>
  <si>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</si>
  <si>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</si>
  <si>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</si>
  <si>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</si>
  <si>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</si>
  <si>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</si>
  <si>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</si>
  <si>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</si>
  <si>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</si>
  <si>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</si>
  <si>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</si>
  <si>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</si>
  <si>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</si>
  <si>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</si>
  <si>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</si>
  <si>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</si>
  <si>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</si>
  <si>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</si>
  <si>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</si>
  <si>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</si>
  <si>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</si>
  <si>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</si>
  <si>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</si>
  <si>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</si>
  <si>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</si>
  <si>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</si>
  <si>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</si>
  <si>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</si>
  <si>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</si>
  <si>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</si>
  <si>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</si>
  <si>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</si>
  <si>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</si>
  <si>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</si>
  <si>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</si>
  <si>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</si>
  <si>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</si>
  <si>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</si>
  <si>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</si>
  <si>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</si>
  <si>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</si>
  <si>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</si>
  <si>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</si>
  <si>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</si>
  <si>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</si>
  <si>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</si>
  <si>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</si>
  <si>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</si>
  <si>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</si>
  <si>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</si>
  <si>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</si>
  <si>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</si>
  <si>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</si>
  <si>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</si>
  <si>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</si>
  <si>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</si>
  <si>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</si>
  <si>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</si>
  <si>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</si>
  <si>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</si>
  <si>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</si>
  <si>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</si>
  <si>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</si>
  <si>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</si>
  <si>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</si>
  <si>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</si>
  <si>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</si>
  <si>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</si>
  <si>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</si>
  <si>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</si>
  <si>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</si>
  <si>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</si>
  <si>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</si>
  <si>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</si>
  <si>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</si>
  <si>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</si>
  <si>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</si>
  <si>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</si>
  <si>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</si>
  <si>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</si>
  <si>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</si>
  <si>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</si>
  <si>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</si>
  <si>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</si>
  <si>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</si>
  <si>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</si>
  <si>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</si>
  <si>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</si>
  <si>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</si>
  <si>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</si>
  <si>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</si>
  <si>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</si>
  <si>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</si>
  <si>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</si>
  <si>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</si>
  <si>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</si>
  <si>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</si>
  <si>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</si>
  <si>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</si>
  <si>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</si>
  <si>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</si>
  <si>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</si>
  <si>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</si>
  <si>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</si>
  <si>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</si>
  <si>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</si>
  <si>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</si>
  <si>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</si>
  <si>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</si>
  <si>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</si>
  <si>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</si>
  <si>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</si>
  <si>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</si>
  <si>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</si>
  <si>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</si>
  <si>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</si>
  <si>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</si>
  <si>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</si>
  <si>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</si>
  <si>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</si>
  <si>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</si>
  <si>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</si>
  <si>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</si>
  <si>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</si>
  <si>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</si>
  <si>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</si>
  <si>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</si>
  <si>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</si>
  <si>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</si>
  <si>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</si>
  <si>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</si>
  <si>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</si>
  <si>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</si>
  <si>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</si>
  <si>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</si>
  <si>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</si>
  <si>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</si>
  <si>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</si>
  <si>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</si>
  <si>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</si>
  <si>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</si>
  <si>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</si>
  <si>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</si>
  <si>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</si>
  <si>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</si>
  <si>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</si>
  <si>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</si>
  <si>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</si>
  <si>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</si>
  <si>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</si>
  <si>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</si>
  <si>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</si>
  <si>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</si>
  <si>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</si>
  <si>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</si>
  <si>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</si>
  <si>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</si>
  <si>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</si>
  <si>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</si>
  <si>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</si>
  <si>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</si>
  <si>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</si>
  <si>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</si>
  <si>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</si>
  <si>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</si>
  <si>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</si>
  <si>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</si>
  <si>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</si>
  <si>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</si>
  <si>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</si>
  <si>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</si>
  <si>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</si>
  <si>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</si>
  <si>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</si>
  <si>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</si>
  <si>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</si>
  <si>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</si>
  <si>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</si>
  <si>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</si>
  <si>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</si>
  <si>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</si>
  <si>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</si>
  <si>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</si>
  <si>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</si>
  <si>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</si>
  <si>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</si>
  <si>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</si>
  <si>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</si>
  <si>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</si>
  <si>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</si>
  <si>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</si>
  <si>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</si>
  <si>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</si>
  <si>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</si>
  <si>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</si>
  <si>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</si>
  <si>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</si>
  <si>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</si>
  <si>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</si>
  <si>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</si>
  <si>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</si>
  <si>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</si>
  <si>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</si>
  <si>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</si>
  <si>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</si>
  <si>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</si>
  <si>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</si>
  <si>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</si>
  <si>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</si>
  <si>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</si>
  <si>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</si>
  <si>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</si>
  <si>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</si>
  <si>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</si>
  <si>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</si>
  <si>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</si>
  <si>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</si>
  <si>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</si>
  <si>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</si>
  <si>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</si>
  <si>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</si>
  <si>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</si>
  <si>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</si>
  <si>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</si>
  <si>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</si>
  <si>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</si>
  <si>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</si>
  <si>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</si>
  <si>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</si>
  <si>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</si>
  <si>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</si>
  <si>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</si>
  <si>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</si>
  <si>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</si>
  <si>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</si>
  <si>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</si>
  <si>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</si>
  <si>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</si>
  <si>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</si>
  <si>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</si>
  <si>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</si>
  <si>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</si>
  <si>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</si>
  <si>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</si>
  <si>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</si>
  <si>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</si>
  <si>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</si>
  <si>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</si>
  <si>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</si>
  <si>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</si>
  <si>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</si>
  <si>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</si>
  <si>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</si>
  <si>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</si>
  <si>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</si>
  <si>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</si>
  <si>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</si>
  <si>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</si>
  <si>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</si>
  <si>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</si>
  <si>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</si>
  <si>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</si>
  <si>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</si>
  <si>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</si>
  <si>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</si>
  <si>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</si>
  <si>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</si>
  <si>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</si>
  <si>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</si>
  <si>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</si>
  <si>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</si>
  <si>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</si>
  <si>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</si>
  <si>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</si>
  <si>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</si>
  <si>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</si>
  <si>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</si>
  <si>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</si>
  <si>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</si>
  <si>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</si>
  <si>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</si>
  <si>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</si>
  <si>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</si>
  <si>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</si>
  <si>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</si>
  <si>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</si>
  <si>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</si>
  <si>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</si>
  <si>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</si>
  <si>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</si>
  <si>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</si>
  <si>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</si>
  <si>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</si>
  <si>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</si>
  <si>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</si>
  <si>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</si>
  <si>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</si>
  <si>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</si>
  <si>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</si>
  <si>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</si>
  <si>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</si>
  <si>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</si>
  <si>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</si>
  <si>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</si>
  <si>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</si>
  <si>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</si>
  <si>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</si>
  <si>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</si>
  <si>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</si>
  <si>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</si>
  <si>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</si>
  <si>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</si>
  <si>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</si>
  <si>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</si>
  <si>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</si>
  <si>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</si>
  <si>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</si>
  <si>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</si>
  <si>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</si>
  <si>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</si>
  <si>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</si>
  <si>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</si>
  <si>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</si>
  <si>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</si>
  <si>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</si>
  <si>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</si>
  <si>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</si>
  <si>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</si>
  <si>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</si>
  <si>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</si>
  <si>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</si>
  <si>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</si>
  <si>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</si>
  <si>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</si>
  <si>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</si>
  <si>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</si>
  <si>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</si>
  <si>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</si>
  <si>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</si>
  <si>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</si>
  <si>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</si>
  <si>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</si>
  <si>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</si>
  <si>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</si>
  <si>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</si>
  <si>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</si>
  <si>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</si>
  <si>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</si>
  <si>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</si>
  <si>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</si>
  <si>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</si>
  <si>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</si>
  <si>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</si>
  <si>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</si>
  <si>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</si>
  <si>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</si>
  <si>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</si>
  <si>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</si>
  <si>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</si>
  <si>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</si>
  <si>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</si>
  <si>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</si>
  <si>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</si>
  <si>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</si>
  <si>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</si>
  <si>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</si>
  <si>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</si>
  <si>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</si>
  <si>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</si>
  <si>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</si>
  <si>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</si>
  <si>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</si>
  <si>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</si>
  <si>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</si>
  <si>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</si>
  <si>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</si>
  <si>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</si>
  <si>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</si>
  <si>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</si>
  <si>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</si>
  <si>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</si>
  <si>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</si>
  <si>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</si>
  <si>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</si>
  <si>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</si>
  <si>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</si>
  <si>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</si>
  <si>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</si>
  <si>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</si>
  <si>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</si>
  <si>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</si>
  <si>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</si>
  <si>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</si>
  <si>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</si>
  <si>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</si>
  <si>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</si>
  <si>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</si>
  <si>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</si>
  <si>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</si>
  <si>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</si>
  <si>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</si>
  <si>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</si>
  <si>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</si>
  <si>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</si>
  <si>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</si>
  <si>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</si>
  <si>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</si>
  <si>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</si>
  <si>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</si>
  <si>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</si>
  <si>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</si>
  <si>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</si>
  <si>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</si>
  <si>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</si>
  <si>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</si>
  <si>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</si>
  <si>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</si>
  <si>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</si>
  <si>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</si>
  <si>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</si>
  <si>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</si>
  <si>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</si>
  <si>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</si>
  <si>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</si>
  <si>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</si>
  <si>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</si>
  <si>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</si>
  <si>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</si>
  <si>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</si>
  <si>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</si>
  <si>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</si>
  <si>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</si>
  <si>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</si>
  <si>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</si>
  <si>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</si>
  <si>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</si>
  <si>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</si>
  <si>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</si>
  <si>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</si>
  <si>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</si>
  <si>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</si>
  <si>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</si>
  <si>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</si>
  <si>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</si>
  <si>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</si>
  <si>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</si>
  <si>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</si>
  <si>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</si>
  <si>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</si>
  <si>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</si>
  <si>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</si>
  <si>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</si>
  <si>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</si>
  <si>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</si>
  <si>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</si>
  <si>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</si>
  <si>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</si>
  <si>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</si>
  <si>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</si>
  <si>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</si>
  <si>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</si>
  <si>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</si>
  <si>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</si>
  <si>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</si>
  <si>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</si>
  <si>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</si>
  <si>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</si>
  <si>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</si>
  <si>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</si>
  <si>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</si>
  <si>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</si>
  <si>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</si>
  <si>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</si>
  <si>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</si>
  <si>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</si>
  <si>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</si>
  <si>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</si>
  <si>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</si>
  <si>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</si>
  <si>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</si>
  <si>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</si>
  <si>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</si>
  <si>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</si>
  <si>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</si>
  <si>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</si>
  <si>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</si>
  <si>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</si>
  <si>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</si>
  <si>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</si>
  <si>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</si>
  <si>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</si>
  <si>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</si>
  <si>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</si>
  <si>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</si>
  <si>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</si>
  <si>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</si>
  <si>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</si>
  <si>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</si>
  <si>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</si>
  <si>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</si>
  <si>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</si>
  <si>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</si>
  <si>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</si>
  <si>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</si>
  <si>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</si>
  <si>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</si>
  <si>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</si>
  <si>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</si>
  <si>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</si>
  <si>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</si>
  <si>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</si>
  <si>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</si>
  <si>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</si>
  <si>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</si>
  <si>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</si>
  <si>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</si>
  <si>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</si>
  <si>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</si>
  <si>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</si>
  <si>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</si>
  <si>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</si>
  <si>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</si>
  <si>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</si>
  <si>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</si>
  <si>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</si>
  <si>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</si>
  <si>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</si>
  <si>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</si>
  <si>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</si>
  <si>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</si>
  <si>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</si>
  <si>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</si>
  <si>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</si>
  <si>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</si>
  <si>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</si>
  <si>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</si>
  <si>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</si>
  <si>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</si>
  <si>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</si>
  <si>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</si>
  <si>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</si>
  <si>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</si>
  <si>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</si>
  <si>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</si>
  <si>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</si>
  <si>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</si>
  <si>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</si>
  <si>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</si>
  <si>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</si>
  <si>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</si>
  <si>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</si>
  <si>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</si>
  <si>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</si>
  <si>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</si>
  <si>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</si>
  <si>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</si>
  <si>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</si>
  <si>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</si>
  <si>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</si>
  <si>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</si>
  <si>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</si>
  <si>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</si>
  <si>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</si>
  <si>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</si>
  <si>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</si>
  <si>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</si>
  <si>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</si>
  <si>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</si>
  <si>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</si>
  <si>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</si>
  <si>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</si>
  <si>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</si>
  <si>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</si>
  <si>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</si>
  <si>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</si>
  <si>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</si>
  <si>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</si>
  <si>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</si>
  <si>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</si>
  <si>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</si>
  <si>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</si>
  <si>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</si>
  <si>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</si>
  <si>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</si>
  <si>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</si>
  <si>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</si>
  <si>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</si>
  <si>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</si>
  <si>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</si>
  <si>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</si>
  <si>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</si>
  <si>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</si>
  <si>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</si>
  <si>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</si>
  <si>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</si>
  <si>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</si>
  <si>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</si>
  <si>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</si>
  <si>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</si>
  <si>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</si>
  <si>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</si>
  <si>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</si>
  <si>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</si>
  <si>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</si>
  <si>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</si>
  <si>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</si>
  <si>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</si>
  <si>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</si>
  <si>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</si>
  <si>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</si>
  <si>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</si>
  <si>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</si>
  <si>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</si>
  <si>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</si>
  <si>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</si>
  <si>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</si>
  <si>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</si>
  <si>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</si>
  <si>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</si>
  <si>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</si>
  <si>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</si>
  <si>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</si>
  <si>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</si>
  <si>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</si>
  <si>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</si>
  <si>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</si>
  <si>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</si>
  <si>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</si>
  <si>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</si>
  <si>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</si>
  <si>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</si>
  <si>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</si>
  <si>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</si>
  <si>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</si>
  <si>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</si>
  <si>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</si>
  <si>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</si>
  <si>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</si>
  <si>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</si>
  <si>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</si>
  <si>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</si>
  <si>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</si>
  <si>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</si>
  <si>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</si>
  <si>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</si>
  <si>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</si>
  <si>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</si>
  <si>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</si>
  <si>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</si>
  <si>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</si>
  <si>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</si>
  <si>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</si>
  <si>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</si>
  <si>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</si>
  <si>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</si>
  <si>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</si>
  <si>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</si>
  <si>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</si>
  <si>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</si>
  <si>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</si>
  <si>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</si>
  <si>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</si>
  <si>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</si>
  <si>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</si>
  <si>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</si>
  <si>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</si>
  <si>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</si>
  <si>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</si>
  <si>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</si>
  <si>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</si>
  <si>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</si>
  <si>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</si>
  <si>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</si>
  <si>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</si>
  <si>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</si>
  <si>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</si>
  <si>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</si>
  <si>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</si>
  <si>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</si>
  <si>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</si>
  <si>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</si>
  <si>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</si>
  <si>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</si>
  <si>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</si>
  <si>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</si>
  <si>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</si>
  <si>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</si>
  <si>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</si>
  <si>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</si>
  <si>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</si>
  <si>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</si>
  <si>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</si>
  <si>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</si>
  <si>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</si>
  <si>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</si>
  <si>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</si>
  <si>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</si>
  <si>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</si>
  <si>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</si>
  <si>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</si>
  <si>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</si>
  <si>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</si>
  <si>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</si>
  <si>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</si>
  <si>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</si>
  <si>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</si>
  <si>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</si>
  <si>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</si>
  <si>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</si>
  <si>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</si>
  <si>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</si>
  <si>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</si>
  <si>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</si>
  <si>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</si>
  <si>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</si>
  <si>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</si>
  <si>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</si>
  <si>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</si>
  <si>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</si>
  <si>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</si>
  <si>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</si>
  <si>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</si>
  <si>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</si>
  <si>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</si>
  <si>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</si>
  <si>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</si>
  <si>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</si>
  <si>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</si>
  <si>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</si>
  <si>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</si>
  <si>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</si>
  <si>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</si>
  <si>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</si>
  <si>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</si>
  <si>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</si>
  <si>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</si>
  <si>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</si>
  <si>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</si>
  <si>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</si>
  <si>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</si>
  <si>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</si>
  <si>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</si>
  <si>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</si>
  <si>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</si>
  <si>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</si>
  <si>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</si>
  <si>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</si>
  <si>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</si>
  <si>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</si>
  <si>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</si>
  <si>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</si>
  <si>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</si>
  <si>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</si>
  <si>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</si>
  <si>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</si>
  <si>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</si>
  <si>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</si>
  <si>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</si>
  <si>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</si>
  <si>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</si>
  <si>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</si>
  <si>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</si>
  <si>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</si>
  <si>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</si>
  <si>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</si>
  <si>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</si>
  <si>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</si>
  <si>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</si>
  <si>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</si>
  <si>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</si>
  <si>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</si>
  <si>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</si>
  <si>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</si>
  <si>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</si>
  <si>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</si>
  <si>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</si>
  <si>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</si>
  <si>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</si>
  <si>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</si>
  <si>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</si>
  <si>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</si>
  <si>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</si>
  <si>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</si>
  <si>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</si>
  <si>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</si>
  <si>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</si>
  <si>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</si>
  <si>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</si>
  <si>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</si>
  <si>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</si>
  <si>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</si>
  <si>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</si>
  <si>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</si>
  <si>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</si>
  <si>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</si>
  <si>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</si>
  <si>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</si>
  <si>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</si>
  <si>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</si>
  <si>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</si>
  <si>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</si>
  <si>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</si>
  <si>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</si>
  <si>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</si>
  <si>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</si>
  <si>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</si>
  <si>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</si>
  <si>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</si>
  <si>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</si>
  <si>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</si>
  <si>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</si>
  <si>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</si>
  <si>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</si>
  <si>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</si>
  <si>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</si>
  <si>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</si>
  <si>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</si>
  <si>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</si>
  <si>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</si>
  <si>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</si>
  <si>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</si>
  <si>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</si>
  <si>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</si>
  <si>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</si>
  <si>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</si>
  <si>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</si>
  <si>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</si>
  <si>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</si>
  <si>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</si>
  <si>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</si>
  <si>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</si>
  <si>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</si>
  <si>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</si>
  <si>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</si>
  <si>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</si>
  <si>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</si>
  <si>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</si>
  <si>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</si>
  <si>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</si>
  <si>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</si>
  <si>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</si>
  <si>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</si>
  <si>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</si>
  <si>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</si>
  <si>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</si>
  <si>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</si>
  <si>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</si>
  <si>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</si>
  <si>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</si>
  <si>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</si>
  <si>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</si>
  <si>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</si>
  <si>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</si>
  <si>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</si>
  <si>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</si>
  <si>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</si>
  <si>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</si>
  <si>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</si>
  <si>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</si>
  <si>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</si>
  <si>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</si>
  <si>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</si>
  <si>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</si>
  <si>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</si>
  <si>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</si>
  <si>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</si>
  <si>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</si>
  <si>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</si>
  <si>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</si>
  <si>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</si>
  <si>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</si>
  <si>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</si>
  <si>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</si>
  <si>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</si>
  <si>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</si>
  <si>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</si>
  <si>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</si>
  <si>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</si>
  <si>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</si>
  <si>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</si>
  <si>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</si>
  <si>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</si>
  <si>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</si>
  <si>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</si>
  <si>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</si>
  <si>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</si>
  <si>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</si>
  <si>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</si>
  <si>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</si>
  <si>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</si>
  <si>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</si>
  <si>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</si>
  <si>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</si>
  <si>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</si>
  <si>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</si>
  <si>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</si>
  <si>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</si>
  <si>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</si>
  <si>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</si>
  <si>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</si>
  <si>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</si>
  <si>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</si>
  <si>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</si>
  <si>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</si>
  <si>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</si>
  <si>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</si>
  <si>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</si>
  <si>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</si>
  <si>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</si>
  <si>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</si>
  <si>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</si>
  <si>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</si>
  <si>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</si>
  <si>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</si>
  <si>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</si>
  <si>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</si>
  <si>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</si>
  <si>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</si>
  <si>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</si>
  <si>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</si>
  <si>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</si>
  <si>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</si>
  <si>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</si>
  <si>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</si>
  <si>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</si>
  <si>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</si>
  <si>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</si>
  <si>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</si>
  <si>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</si>
  <si>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</si>
  <si>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</si>
  <si>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</si>
  <si>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</si>
  <si>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</si>
  <si>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</si>
  <si>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</si>
  <si>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</si>
  <si>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</si>
  <si>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</si>
  <si>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</si>
  <si>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</si>
  <si>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</si>
  <si>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</si>
  <si>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</si>
  <si>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</si>
  <si>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</si>
  <si>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</si>
  <si>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</si>
  <si>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</si>
  <si>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</si>
  <si>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</si>
  <si>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</si>
  <si>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</si>
  <si>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</si>
  <si>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</si>
  <si>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</si>
  <si>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</si>
  <si>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</si>
  <si>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</si>
  <si>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</si>
  <si>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</si>
  <si>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</si>
  <si>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</si>
  <si>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</si>
  <si>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</si>
  <si>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</si>
  <si>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</si>
  <si>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</si>
  <si>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</si>
  <si>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</si>
  <si>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</si>
  <si>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</si>
  <si>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</si>
  <si>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</si>
  <si>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</si>
  <si>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</si>
  <si>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</si>
  <si>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</si>
  <si>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</si>
  <si>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</si>
  <si>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</si>
  <si>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</si>
  <si>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</si>
  <si>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</si>
  <si>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</si>
  <si>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</si>
  <si>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</si>
  <si>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</si>
  <si>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</si>
  <si>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</si>
  <si>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</si>
  <si>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</si>
  <si>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</si>
  <si>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</si>
  <si>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</si>
  <si>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</si>
  <si>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</si>
  <si>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</si>
  <si>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</si>
  <si>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</si>
  <si>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</si>
  <si>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</si>
  <si>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</si>
  <si>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</si>
  <si>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</si>
  <si>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</si>
  <si>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</si>
  <si>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</si>
  <si>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</si>
  <si>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</si>
  <si>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</si>
  <si>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</si>
  <si>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</si>
  <si>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</si>
  <si>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</si>
  <si>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</si>
  <si>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</si>
  <si>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</si>
  <si>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</si>
  <si>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</si>
  <si>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</si>
  <si>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</si>
  <si>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</si>
  <si>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</si>
  <si>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</si>
  <si>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</si>
  <si>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</si>
  <si>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</si>
  <si>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</si>
  <si>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</si>
  <si>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</si>
  <si>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</si>
  <si>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</si>
  <si>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</si>
  <si>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</si>
  <si>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</si>
  <si>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</si>
  <si>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</si>
  <si>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</si>
  <si>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</si>
  <si>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</si>
  <si>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</si>
  <si>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</si>
  <si>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</si>
  <si>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</si>
  <si>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</si>
  <si>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</si>
  <si>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</si>
  <si>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</si>
  <si>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</si>
  <si>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</si>
  <si>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</si>
  <si>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</si>
  <si>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</si>
  <si>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</si>
  <si>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</si>
  <si>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</si>
  <si>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</si>
  <si>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</si>
  <si>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</si>
  <si>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</si>
  <si>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</si>
  <si>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</si>
  <si>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</si>
  <si>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</si>
  <si>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</si>
  <si>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</si>
  <si>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</si>
  <si>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</si>
  <si>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</si>
  <si>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</si>
  <si>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</si>
  <si>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</si>
  <si>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</si>
  <si>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</si>
  <si>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</si>
  <si>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</si>
  <si>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</si>
  <si>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</si>
  <si>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</si>
  <si>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</si>
  <si>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</si>
  <si>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</si>
  <si>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</si>
  <si>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</si>
  <si>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</si>
  <si>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</si>
  <si>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</si>
  <si>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</si>
  <si>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</si>
  <si>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</si>
  <si>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</si>
  <si>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</si>
  <si>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</si>
  <si>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</si>
  <si>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</si>
  <si>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</si>
  <si>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</si>
  <si>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</si>
  <si>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</si>
  <si>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</si>
  <si>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</si>
  <si>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</si>
  <si>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</si>
  <si>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</si>
  <si>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</si>
  <si>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</si>
  <si>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</si>
  <si>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</si>
  <si>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</si>
  <si>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</si>
  <si>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</si>
  <si>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</si>
  <si>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</si>
  <si>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</si>
  <si>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</si>
  <si>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</si>
  <si>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</si>
  <si>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</si>
  <si>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</si>
  <si>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</si>
  <si>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</si>
  <si>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</si>
  <si>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</si>
  <si>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</si>
  <si>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</si>
  <si>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</si>
  <si>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</si>
  <si>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</si>
  <si>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</si>
  <si>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</si>
  <si>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</si>
  <si>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</si>
  <si>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</si>
  <si>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</si>
  <si>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</si>
  <si>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</si>
  <si>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</si>
  <si>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</si>
  <si>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</si>
  <si>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</si>
  <si>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</si>
  <si>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</si>
  <si>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</si>
  <si>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</si>
  <si>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</si>
  <si>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</si>
  <si>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</si>
  <si>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</si>
  <si>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</si>
  <si>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</si>
  <si>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</si>
  <si>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</si>
  <si>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</si>
  <si>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</si>
  <si>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</si>
  <si>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</si>
  <si>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</si>
  <si>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</si>
  <si>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</si>
  <si>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</si>
  <si>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</si>
  <si>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</si>
  <si>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</si>
  <si>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</si>
  <si>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</si>
  <si>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</si>
  <si>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</si>
  <si>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</si>
  <si>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</si>
  <si>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</si>
  <si>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</si>
  <si>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</si>
  <si>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</si>
  <si>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</si>
  <si>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</si>
  <si>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</si>
  <si>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</si>
  <si>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</si>
  <si>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</si>
  <si>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</si>
  <si>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</si>
  <si>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</si>
  <si>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</si>
  <si>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</si>
  <si>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</si>
  <si>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</si>
  <si>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</si>
  <si>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</si>
  <si>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</si>
  <si>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</si>
  <si>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</si>
  <si>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</si>
  <si>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</si>
  <si>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</si>
  <si>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</si>
  <si>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</si>
  <si>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</si>
  <si>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</si>
  <si>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</si>
  <si>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</si>
  <si>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</si>
  <si>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</si>
  <si>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</si>
  <si>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</si>
  <si>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</si>
  <si>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</si>
  <si>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</si>
  <si>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</si>
  <si>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</si>
  <si>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</si>
  <si>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</si>
  <si>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</si>
  <si>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</si>
  <si>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</si>
  <si>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</si>
  <si>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</si>
  <si>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</si>
  <si>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</si>
  <si>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</si>
  <si>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</si>
  <si>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</si>
  <si>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</si>
  <si>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</si>
  <si>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</si>
  <si>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</si>
  <si>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</si>
  <si>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</si>
  <si>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</si>
  <si>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</si>
  <si>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</si>
  <si>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</si>
  <si>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</si>
  <si>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</si>
  <si>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</si>
  <si>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</si>
  <si>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</si>
  <si>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</si>
  <si>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</si>
  <si>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</si>
  <si>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</si>
  <si>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</si>
  <si>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</si>
  <si>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</si>
  <si>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</si>
  <si>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</si>
  <si>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</si>
  <si>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</si>
  <si>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</si>
  <si>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</si>
  <si>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</si>
  <si>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</si>
  <si>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</si>
  <si>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</si>
  <si>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</si>
  <si>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</si>
  <si>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</si>
  <si>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</si>
  <si>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</si>
  <si>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</si>
  <si>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</si>
  <si>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</si>
  <si>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</si>
  <si>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</si>
  <si>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</si>
  <si>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</si>
  <si>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</si>
  <si>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</si>
  <si>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</si>
  <si>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</si>
  <si>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</si>
  <si>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</si>
  <si>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</si>
  <si>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</si>
  <si>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</si>
  <si>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</si>
  <si>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</si>
  <si>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</si>
  <si>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</si>
  <si>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</si>
  <si>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</si>
  <si>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</si>
  <si>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</si>
  <si>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</si>
  <si>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</si>
  <si>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</si>
  <si>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</si>
  <si>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</si>
  <si>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</si>
  <si>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</si>
  <si>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</si>
  <si>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</si>
  <si>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</si>
  <si>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</si>
  <si>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</si>
  <si>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</si>
  <si>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</si>
  <si>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</si>
  <si>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</si>
  <si>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</si>
  <si>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</si>
  <si>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</si>
  <si>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</si>
  <si>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</si>
  <si>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</si>
  <si>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</si>
  <si>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</si>
  <si>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</si>
  <si>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</si>
  <si>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</si>
  <si>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</si>
  <si>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</si>
  <si>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</si>
  <si>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</si>
  <si>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</si>
  <si>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</si>
  <si>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</si>
  <si>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</si>
  <si>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</si>
  <si>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</si>
  <si>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</si>
  <si>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</si>
  <si>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</si>
  <si>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</si>
  <si>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</si>
  <si>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</si>
  <si>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</si>
  <si>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</si>
  <si>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</si>
  <si>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</si>
  <si>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</si>
  <si>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</si>
  <si>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</si>
  <si>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</si>
  <si>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</si>
  <si>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</si>
  <si>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</si>
  <si>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</si>
  <si>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</si>
  <si>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</si>
  <si>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</si>
  <si>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</si>
  <si>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</si>
  <si>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</si>
  <si>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</si>
  <si>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</si>
  <si>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</si>
  <si>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</si>
  <si>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</si>
  <si>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</si>
  <si>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</si>
  <si>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</si>
  <si>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</si>
  <si>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</si>
  <si>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</si>
  <si>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</si>
  <si>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</si>
  <si>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</si>
  <si>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</si>
  <si>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</si>
  <si>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</si>
  <si>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</si>
  <si>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</si>
  <si>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</si>
  <si>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</si>
  <si>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</si>
  <si>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</si>
  <si>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</si>
  <si>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</si>
  <si>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</si>
  <si>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</si>
  <si>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</si>
  <si>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</si>
  <si>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</si>
  <si>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</si>
  <si>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</si>
  <si>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</si>
  <si>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</si>
  <si>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</si>
  <si>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</si>
  <si>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</si>
  <si>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</si>
  <si>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</si>
  <si>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</si>
  <si>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</si>
  <si>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</si>
  <si>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</si>
  <si>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</si>
  <si>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</si>
  <si>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</si>
  <si>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</si>
  <si>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</si>
  <si>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</si>
  <si>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</si>
  <si>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</si>
  <si>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</si>
  <si>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</si>
  <si>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</si>
  <si>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</si>
  <si>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</si>
  <si>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</si>
  <si>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</si>
  <si>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</si>
  <si>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</si>
  <si>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</si>
  <si>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</si>
  <si>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</si>
  <si>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</si>
  <si>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</si>
  <si>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</si>
  <si>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</si>
  <si>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</si>
  <si>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</si>
  <si>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</si>
  <si>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</si>
  <si>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</si>
  <si>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</si>
  <si>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</si>
  <si>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</si>
  <si>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</si>
  <si>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</si>
  <si>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</si>
  <si>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</si>
  <si>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</si>
  <si>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</si>
  <si>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</si>
  <si>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</si>
  <si>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</si>
  <si>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</si>
  <si>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</si>
  <si>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</si>
  <si>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</si>
  <si>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</si>
  <si>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</si>
  <si>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</si>
  <si>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</si>
  <si>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</si>
  <si>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</si>
  <si>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</si>
  <si>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</si>
  <si>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</si>
  <si>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</si>
  <si>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</si>
  <si>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</si>
  <si>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</si>
  <si>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</si>
  <si>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</si>
  <si>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</si>
  <si>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</si>
  <si>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</si>
  <si>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</si>
  <si>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</si>
  <si>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</si>
  <si>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</si>
  <si>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</si>
  <si>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</si>
  <si>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</si>
  <si>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</si>
  <si>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</si>
  <si>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</si>
  <si>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</si>
  <si>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</si>
  <si>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</si>
  <si>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</si>
  <si>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</si>
  <si>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</si>
  <si>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</si>
  <si>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</si>
  <si>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</si>
  <si>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</si>
  <si>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</si>
  <si>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</si>
  <si>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</si>
  <si>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</si>
  <si>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</si>
  <si>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</si>
  <si>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</si>
  <si>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</si>
  <si>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</si>
  <si>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</si>
  <si>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</si>
  <si>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</si>
  <si>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</si>
  <si>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</si>
  <si>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</si>
  <si>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</si>
  <si>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</si>
  <si>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</si>
  <si>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</si>
  <si>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</si>
  <si>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</si>
  <si>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</si>
  <si>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</si>
  <si>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</si>
  <si>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</si>
  <si>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</si>
  <si>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</si>
  <si>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</si>
  <si>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</si>
  <si>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</si>
  <si>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</si>
  <si>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</si>
  <si>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</si>
  <si>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</si>
  <si>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</si>
  <si>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</si>
  <si>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</si>
  <si>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</si>
  <si>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</si>
  <si>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</si>
  <si>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</si>
  <si>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</si>
  <si>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</si>
  <si>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</si>
  <si>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</si>
  <si>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</si>
  <si>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</si>
  <si>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</si>
  <si>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</si>
  <si>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</si>
  <si>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</si>
  <si>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</si>
  <si>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</si>
  <si>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</si>
  <si>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</si>
  <si>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</si>
  <si>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</si>
  <si>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</si>
  <si>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</si>
  <si>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</si>
  <si>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</si>
  <si>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</si>
  <si>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</si>
  <si>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</si>
  <si>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</si>
  <si>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</si>
  <si>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</si>
  <si>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</si>
  <si>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</si>
  <si>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</si>
  <si>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</si>
  <si>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</si>
  <si>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</si>
  <si>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</si>
  <si>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</si>
  <si>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</si>
  <si>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</si>
  <si>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</si>
  <si>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</si>
  <si>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</si>
  <si>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</si>
  <si>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</si>
  <si>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</si>
  <si>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</si>
  <si>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</si>
  <si>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</si>
  <si>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</si>
  <si>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</si>
  <si>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</si>
  <si>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</si>
  <si>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</si>
  <si>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</si>
  <si>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</si>
  <si>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</si>
  <si>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</si>
  <si>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</si>
  <si>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</si>
  <si>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</si>
  <si>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</si>
  <si>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</si>
  <si>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</si>
  <si>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</si>
  <si>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</si>
  <si>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</si>
  <si>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</si>
  <si>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</si>
  <si>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</si>
  <si>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</si>
  <si>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</si>
  <si>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</si>
  <si>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</si>
  <si>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</si>
  <si>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</si>
  <si>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</si>
  <si>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</si>
  <si>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</si>
  <si>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</si>
  <si>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</si>
  <si>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</si>
  <si>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</si>
  <si>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</si>
  <si>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</si>
  <si>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</si>
  <si>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</si>
  <si>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</si>
  <si>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</si>
  <si>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</si>
  <si>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</si>
  <si>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</si>
  <si>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</si>
  <si>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</si>
  <si>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</si>
  <si>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</si>
  <si>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</si>
  <si>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</si>
  <si>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</si>
  <si>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</si>
  <si>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</si>
  <si>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</si>
  <si>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</si>
  <si>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</si>
  <si>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</si>
  <si>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</si>
  <si>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</si>
  <si>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</si>
  <si>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</si>
  <si>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</si>
  <si>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</si>
  <si>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</si>
  <si>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</si>
  <si>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</si>
  <si>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</si>
  <si>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</si>
  <si>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</si>
  <si>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</si>
  <si>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</si>
  <si>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</si>
  <si>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</si>
  <si>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</si>
  <si>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</si>
  <si>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</si>
  <si>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</si>
  <si>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</si>
  <si>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</si>
  <si>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</si>
  <si>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</si>
  <si>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</si>
  <si>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</si>
  <si>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</si>
  <si>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</si>
  <si>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</si>
  <si>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</si>
  <si>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</si>
  <si>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</si>
  <si>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</si>
  <si>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</si>
  <si>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</si>
  <si>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</si>
  <si>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</si>
  <si>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</si>
  <si>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</si>
  <si>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</si>
  <si>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</si>
  <si>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</si>
  <si>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</si>
  <si>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</si>
  <si>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</si>
  <si>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</si>
  <si>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</si>
  <si>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</si>
  <si>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</si>
  <si>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</si>
  <si>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</si>
  <si>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</si>
  <si>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</si>
  <si>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</si>
  <si>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</si>
  <si>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</si>
  <si>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</si>
  <si>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</si>
  <si>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</si>
  <si>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</si>
  <si>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</si>
  <si>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</si>
  <si>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</si>
  <si>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</si>
  <si>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</si>
  <si>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</si>
  <si>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</si>
  <si>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</si>
  <si>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</si>
  <si>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</si>
  <si>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</si>
  <si>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</si>
  <si>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</si>
  <si>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</si>
  <si>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</si>
  <si>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</si>
  <si>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</si>
  <si>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</si>
  <si>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</si>
  <si>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</si>
  <si>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</si>
  <si>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</si>
  <si>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</si>
  <si>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</si>
  <si>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</si>
  <si>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</si>
  <si>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</si>
  <si>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</si>
  <si>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</si>
  <si>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</si>
  <si>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</si>
  <si>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</si>
  <si>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</si>
  <si>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</si>
  <si>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</si>
  <si>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</si>
  <si>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</si>
  <si>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</si>
  <si>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</si>
  <si>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</si>
  <si>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</si>
  <si>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</si>
  <si>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</si>
  <si>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</si>
  <si>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</si>
  <si>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</si>
  <si>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</si>
  <si>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</si>
  <si>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</si>
  <si>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</si>
  <si>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</si>
  <si>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</si>
  <si>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</si>
  <si>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</si>
  <si>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</si>
  <si>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</si>
  <si>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</si>
  <si>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</si>
  <si>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</si>
  <si>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</si>
  <si>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</si>
  <si>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</si>
  <si>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</si>
  <si>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</si>
  <si>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</si>
  <si>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</si>
  <si>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</si>
  <si>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</si>
  <si>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</si>
  <si>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</si>
  <si>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</si>
  <si>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</si>
  <si>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</si>
  <si>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</si>
  <si>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</si>
  <si>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</si>
  <si>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</si>
  <si>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</si>
  <si>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</si>
  <si>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</si>
  <si>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</si>
  <si>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</si>
  <si>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</si>
  <si>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</si>
  <si>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</si>
  <si>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</si>
  <si>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</si>
  <si>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</si>
  <si>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</si>
  <si>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</si>
  <si>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</si>
  <si>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</si>
  <si>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</si>
  <si>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</si>
  <si>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</si>
  <si>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</si>
  <si>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</si>
  <si>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</si>
  <si>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</si>
  <si>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</si>
  <si>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</si>
  <si>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</si>
  <si>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</si>
  <si>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</si>
  <si>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</si>
  <si>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</si>
  <si>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</si>
  <si>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</si>
  <si>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</si>
  <si>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</si>
  <si>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</si>
  <si>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</si>
  <si>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</si>
  <si>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</si>
  <si>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</si>
  <si>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</si>
  <si>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</si>
  <si>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</si>
  <si>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</si>
  <si>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</si>
  <si>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</si>
  <si>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</si>
  <si>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</si>
  <si>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</si>
  <si>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</si>
  <si>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</si>
  <si>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</si>
  <si>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</si>
  <si>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</si>
  <si>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</si>
  <si>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</si>
  <si>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</si>
  <si>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</si>
  <si>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</si>
  <si>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</si>
  <si>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</si>
  <si>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</si>
  <si>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</si>
  <si>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</si>
  <si>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</si>
  <si>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</si>
  <si>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</si>
  <si>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</si>
  <si>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</si>
  <si>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</si>
  <si>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</si>
  <si>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</si>
  <si>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</si>
  <si>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</si>
  <si>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</si>
  <si>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</si>
  <si>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</si>
  <si>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</si>
  <si>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</si>
  <si>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</si>
  <si>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</si>
  <si>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</si>
  <si>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</si>
  <si>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</si>
  <si>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</si>
  <si>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</si>
  <si>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</si>
  <si>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</si>
  <si>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</si>
  <si>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</si>
  <si>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</si>
  <si>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</si>
  <si>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</si>
  <si>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</si>
  <si>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</si>
  <si>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</si>
  <si>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</si>
  <si>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</si>
  <si>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</si>
  <si>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</si>
  <si>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</si>
  <si>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</si>
  <si>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</si>
  <si>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</si>
  <si>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</si>
  <si>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</si>
  <si>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</si>
  <si>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</si>
  <si>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</si>
  <si>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</si>
  <si>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</si>
  <si>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</si>
  <si>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</si>
  <si>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</si>
  <si>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</si>
  <si>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</si>
  <si>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</si>
  <si>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</si>
  <si>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</si>
  <si>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</si>
  <si>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</si>
  <si>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</si>
  <si>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</si>
  <si>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</si>
  <si>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</si>
  <si>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</si>
  <si>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</si>
  <si>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</si>
  <si>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</si>
  <si>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</si>
  <si>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</si>
  <si>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</si>
  <si>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</si>
  <si>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</si>
  <si>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</si>
  <si>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</si>
  <si>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</si>
  <si>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</si>
  <si>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</si>
  <si>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</si>
  <si>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</si>
  <si>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</si>
  <si>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</si>
  <si>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</si>
  <si>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</si>
  <si>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</si>
  <si>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</si>
  <si>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</si>
  <si>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</si>
  <si>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</si>
  <si>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</si>
  <si>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</si>
  <si>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</si>
  <si>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</si>
  <si>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</si>
  <si>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</si>
  <si>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</si>
  <si>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</si>
  <si>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</si>
  <si>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</si>
  <si>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</si>
  <si>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</si>
  <si>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</si>
  <si>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</si>
  <si>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</si>
  <si>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</si>
  <si>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</si>
  <si>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</si>
  <si>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</si>
  <si>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</si>
  <si>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</si>
  <si>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</si>
  <si>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</si>
  <si>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</si>
  <si>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</si>
  <si>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</si>
  <si>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</si>
  <si>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</si>
  <si>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</si>
  <si>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</si>
  <si>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</si>
  <si>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</si>
  <si>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</si>
  <si>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</si>
  <si>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</si>
  <si>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</si>
  <si>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</si>
  <si>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</si>
  <si>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</si>
  <si>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</si>
  <si>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</si>
  <si>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</si>
  <si>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</si>
  <si>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</si>
  <si>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</si>
  <si>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</si>
  <si>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</si>
  <si>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</si>
  <si>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</si>
  <si>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</si>
  <si>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</si>
  <si>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</si>
  <si>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</si>
  <si>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</si>
  <si>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</si>
  <si>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</si>
  <si>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</si>
  <si>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</si>
  <si>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</si>
  <si>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</si>
  <si>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</si>
  <si>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</si>
  <si>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</si>
  <si>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</si>
  <si>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</si>
  <si>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</si>
  <si>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</si>
  <si>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</si>
  <si>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</si>
  <si>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</si>
  <si>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</si>
  <si>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</si>
  <si>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</si>
  <si>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</si>
  <si>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</si>
  <si>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</si>
  <si>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</si>
  <si>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</si>
  <si>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</si>
  <si>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</si>
  <si>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</si>
  <si>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</si>
  <si>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</si>
  <si>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</si>
  <si>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</si>
  <si>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</si>
  <si>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</si>
  <si>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</si>
  <si>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</si>
  <si>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</si>
  <si>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</si>
  <si>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</si>
  <si>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</si>
  <si>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</si>
  <si>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</si>
  <si>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</si>
  <si>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</si>
  <si>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</si>
  <si>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</si>
  <si>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</si>
  <si>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</si>
  <si>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</si>
  <si>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</si>
  <si>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</si>
  <si>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</si>
  <si>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</si>
  <si>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</si>
  <si>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</si>
  <si>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</si>
  <si>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</si>
  <si>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</si>
  <si>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</si>
  <si>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</si>
  <si>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</si>
  <si>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</si>
  <si>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</si>
  <si>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</si>
  <si>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</si>
  <si>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</si>
  <si>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</si>
  <si>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</si>
  <si>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</si>
  <si>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</si>
  <si>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</si>
  <si>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</si>
  <si>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</si>
  <si>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</si>
  <si>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</si>
  <si>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</si>
  <si>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</si>
  <si>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</si>
  <si>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</si>
  <si>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</si>
  <si>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</si>
  <si>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</si>
  <si>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</si>
  <si>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</si>
  <si>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</si>
  <si>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</si>
  <si>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</si>
  <si>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</si>
  <si>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</si>
  <si>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</si>
  <si>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</si>
  <si>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</si>
  <si>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</si>
  <si>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</si>
  <si>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</si>
  <si>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</si>
  <si>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</si>
  <si>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</si>
  <si>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</si>
  <si>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</si>
  <si>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</si>
  <si>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</si>
  <si>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</si>
  <si>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</si>
  <si>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</si>
  <si>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</si>
  <si>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</si>
  <si>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</si>
  <si>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</si>
  <si>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</si>
  <si>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</si>
  <si>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</si>
  <si>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</si>
  <si>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</si>
  <si>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</si>
  <si>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</si>
  <si>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</si>
  <si>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</si>
  <si>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</si>
  <si>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</si>
  <si>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</si>
  <si>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</si>
  <si>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</si>
  <si>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</si>
  <si>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</si>
  <si>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</si>
  <si>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</si>
  <si>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</si>
  <si>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</si>
  <si>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</si>
  <si>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</si>
  <si>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</si>
  <si>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</si>
  <si>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</si>
  <si>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</si>
  <si>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</si>
  <si>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</si>
  <si>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</si>
  <si>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</si>
  <si>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</si>
  <si>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</si>
  <si>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</si>
  <si>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</si>
  <si>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</si>
  <si>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</si>
  <si>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</si>
  <si>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</si>
  <si>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</si>
  <si>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</si>
  <si>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</si>
  <si>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</si>
  <si>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</si>
  <si>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</si>
  <si>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</si>
  <si>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</si>
  <si>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</si>
  <si>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</si>
  <si>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</si>
  <si>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</si>
  <si>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</si>
  <si>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</si>
  <si>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</si>
  <si>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</si>
  <si>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</si>
  <si>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</si>
  <si>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</si>
  <si>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</si>
  <si>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</si>
  <si>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</si>
  <si>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</si>
  <si>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</si>
  <si>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</si>
  <si>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</si>
  <si>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</si>
  <si>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</si>
  <si>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</si>
  <si>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</si>
  <si>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</si>
  <si>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</si>
  <si>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</si>
  <si>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</si>
  <si>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</si>
  <si>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</si>
  <si>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</si>
  <si>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</si>
  <si>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</si>
  <si>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</si>
  <si>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</si>
  <si>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</si>
  <si>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</si>
  <si>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</si>
  <si>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</si>
  <si>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</si>
  <si>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</si>
  <si>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</si>
  <si>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</si>
  <si>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</si>
  <si>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</si>
  <si>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</si>
  <si>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</si>
  <si>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</si>
  <si>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</si>
  <si>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</si>
  <si>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</si>
  <si>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</si>
  <si>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</si>
  <si>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</si>
  <si>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</si>
  <si>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</si>
  <si>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</si>
  <si>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</si>
  <si>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</si>
  <si>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</si>
  <si>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</si>
  <si>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</si>
  <si>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</si>
  <si>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</si>
  <si>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</si>
  <si>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</si>
  <si>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</si>
  <si>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</si>
  <si>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</si>
  <si>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</si>
  <si>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</si>
  <si>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</si>
  <si>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</si>
  <si>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</si>
  <si>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</si>
  <si>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</si>
  <si>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</si>
  <si>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</si>
  <si>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</si>
  <si>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</si>
  <si>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</si>
  <si>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</si>
  <si>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</si>
  <si>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</si>
  <si>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</si>
  <si>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</si>
  <si>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</si>
  <si>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</si>
  <si>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</si>
  <si>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</si>
  <si>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</si>
  <si>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</si>
  <si>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</si>
  <si>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</si>
  <si>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</si>
  <si>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</si>
  <si>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</si>
  <si>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</si>
  <si>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</si>
  <si>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</si>
  <si>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</si>
  <si>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</si>
  <si>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</si>
  <si>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</si>
  <si>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</si>
  <si>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</si>
  <si>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</si>
  <si>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</si>
  <si>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</si>
  <si>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</si>
  <si>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</si>
  <si>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</si>
  <si>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</si>
  <si>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</si>
  <si>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</si>
  <si>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</si>
  <si>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</si>
  <si>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</si>
  <si>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</si>
  <si>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</si>
  <si>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</si>
  <si>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</si>
  <si>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</si>
  <si>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</si>
  <si>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</si>
  <si>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</si>
  <si>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</si>
  <si>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</si>
  <si>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</si>
  <si>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</si>
  <si>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</si>
  <si>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</si>
  <si>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</si>
  <si>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</si>
  <si>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</si>
  <si>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</si>
  <si>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</si>
  <si>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</si>
  <si>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</si>
  <si>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</si>
  <si>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</si>
  <si>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</si>
  <si>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</si>
  <si>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</si>
  <si>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</si>
  <si>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</si>
  <si>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</si>
  <si>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</si>
  <si>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</si>
  <si>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</si>
  <si>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</si>
  <si>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</si>
  <si>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</si>
  <si>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</si>
  <si>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</si>
  <si>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</si>
  <si>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</si>
  <si>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</si>
  <si>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</si>
  <si>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</si>
  <si>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</si>
  <si>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</si>
  <si>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</si>
  <si>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</si>
  <si>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</si>
  <si>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</si>
  <si>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</si>
  <si>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</si>
  <si>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</si>
  <si>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</si>
  <si>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</si>
  <si>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</si>
  <si>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</si>
  <si>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</si>
  <si>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</si>
  <si>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</si>
  <si>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</si>
  <si>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</si>
  <si>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</si>
  <si>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</si>
  <si>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</si>
  <si>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</si>
  <si>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</si>
  <si>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</si>
  <si>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</si>
  <si>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</si>
  <si>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</si>
  <si>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</si>
  <si>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</si>
  <si>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</si>
  <si>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</si>
  <si>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</si>
  <si>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</si>
  <si>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</si>
  <si>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</si>
  <si>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</si>
  <si>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</si>
  <si>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</si>
  <si>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</si>
  <si>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</si>
  <si>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</si>
  <si>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</si>
  <si>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</si>
  <si>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</si>
  <si>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</si>
  <si>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</si>
  <si>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</si>
  <si>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</si>
  <si>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</si>
  <si>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</si>
  <si>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</si>
  <si>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</si>
  <si>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</si>
  <si>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</si>
  <si>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</si>
  <si>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</si>
  <si>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</si>
  <si>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</si>
  <si>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</si>
  <si>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</si>
  <si>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</si>
  <si>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</si>
  <si>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</si>
  <si>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</si>
  <si>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</si>
  <si>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</si>
  <si>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</si>
  <si>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</si>
  <si>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</si>
  <si>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</si>
  <si>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</si>
  <si>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</si>
  <si>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</si>
  <si>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</si>
  <si>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</si>
  <si>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</si>
  <si>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</si>
  <si>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</si>
  <si>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</si>
  <si>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</si>
  <si>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</si>
  <si>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</si>
  <si>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</si>
  <si>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</si>
  <si>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</si>
  <si>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</si>
  <si>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</si>
  <si>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</si>
  <si>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</si>
  <si>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</si>
  <si>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</si>
  <si>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</si>
  <si>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</si>
  <si>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</si>
  <si>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</si>
  <si>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</si>
  <si>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</si>
  <si>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</si>
  <si>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</si>
  <si>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</si>
  <si>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</si>
  <si>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</si>
  <si>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</si>
  <si>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</si>
  <si>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</si>
  <si>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</si>
  <si>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</si>
  <si>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</si>
  <si>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</si>
  <si>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</si>
  <si>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</si>
  <si>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</si>
  <si>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</si>
  <si>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</si>
  <si>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</si>
  <si>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</si>
  <si>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</si>
  <si>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</si>
  <si>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</si>
  <si>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</si>
  <si>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</si>
  <si>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</si>
  <si>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</si>
  <si>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</si>
  <si>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</si>
  <si>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</si>
  <si>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</si>
  <si>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</si>
  <si>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</si>
  <si>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</si>
  <si>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</si>
  <si>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</si>
  <si>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</si>
  <si>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</si>
  <si>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</si>
  <si>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</si>
  <si>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</si>
  <si>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</si>
  <si>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</si>
  <si>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</si>
  <si>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</si>
  <si>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</si>
  <si>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</si>
  <si>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</si>
  <si>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</si>
  <si>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</si>
  <si>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</si>
  <si>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</si>
  <si>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</si>
  <si>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</si>
  <si>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</si>
  <si>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</si>
  <si>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</si>
  <si>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</si>
  <si>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</si>
  <si>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</si>
  <si>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</si>
  <si>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</si>
  <si>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</si>
  <si>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</si>
  <si>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</si>
  <si>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</si>
  <si>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</si>
  <si>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</si>
  <si>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</si>
  <si>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</si>
  <si>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</si>
  <si>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</si>
  <si>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</si>
  <si>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</si>
  <si>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</si>
  <si>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</si>
  <si>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</si>
  <si>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</si>
  <si>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</si>
  <si>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</si>
  <si>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</si>
  <si>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</si>
  <si>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</si>
  <si>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</si>
  <si>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</si>
  <si>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</si>
  <si>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</si>
  <si>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</si>
  <si>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</si>
  <si>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</si>
  <si>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</si>
  <si>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</si>
  <si>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</si>
  <si>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</si>
  <si>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</si>
  <si>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</si>
  <si>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</si>
  <si>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</si>
  <si>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</si>
  <si>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</si>
  <si>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</si>
  <si>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</si>
  <si>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</si>
  <si>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</si>
  <si>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</si>
  <si>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</si>
  <si>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</si>
  <si>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</si>
  <si>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</si>
  <si>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</si>
  <si>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</si>
  <si>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</si>
  <si>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</si>
  <si>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</si>
  <si>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</si>
  <si>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</si>
  <si>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</si>
  <si>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</si>
  <si>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</si>
  <si>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</si>
  <si>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</si>
  <si>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</si>
  <si>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</si>
  <si>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</si>
  <si>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</si>
  <si>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</si>
  <si>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</si>
  <si>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</si>
  <si>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</si>
  <si>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</si>
  <si>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</si>
  <si>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</si>
  <si>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</si>
  <si>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</si>
  <si>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</si>
  <si>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</si>
  <si>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</si>
  <si>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</si>
  <si>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</si>
  <si>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</si>
  <si>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</si>
  <si>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</si>
  <si>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</si>
  <si>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</si>
  <si>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</si>
  <si>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</si>
  <si>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</si>
  <si>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</si>
  <si>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</si>
  <si>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</si>
  <si>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</si>
  <si>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</si>
  <si>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</si>
  <si>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</si>
  <si>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</si>
  <si>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</si>
  <si>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</si>
  <si>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</si>
  <si>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</si>
  <si>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</si>
  <si>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</si>
  <si>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</si>
  <si>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</si>
  <si>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</si>
  <si>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</si>
  <si>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</si>
  <si>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</si>
  <si>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</si>
  <si>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</si>
  <si>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</si>
  <si>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</si>
  <si>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</si>
  <si>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</si>
  <si>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</si>
  <si>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</si>
  <si>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</si>
  <si>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</si>
  <si>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</si>
  <si>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</si>
  <si>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</si>
  <si>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</si>
  <si>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</si>
  <si>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</si>
  <si>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</si>
  <si>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</si>
  <si>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</si>
  <si>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</si>
  <si>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</si>
  <si>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</si>
  <si>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</si>
  <si>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</si>
  <si>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</si>
  <si>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</si>
  <si>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</si>
  <si>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</si>
  <si>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</si>
  <si>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</si>
  <si>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</si>
  <si>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</si>
  <si>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</si>
  <si>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</si>
  <si>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</si>
  <si>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</si>
  <si>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</si>
  <si>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</si>
  <si>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</si>
  <si>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</si>
  <si>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</si>
  <si>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</si>
  <si>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</si>
  <si>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</si>
  <si>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</si>
  <si>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</si>
  <si>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</si>
  <si>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</si>
  <si>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</si>
  <si>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</si>
  <si>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</si>
  <si>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</si>
  <si>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</si>
  <si>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</si>
  <si>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</si>
  <si>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</si>
  <si>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</si>
  <si>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</si>
  <si>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</si>
  <si>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</si>
  <si>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</si>
  <si>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</si>
  <si>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</si>
  <si>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</si>
  <si>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</si>
  <si>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</si>
  <si>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</si>
  <si>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</si>
  <si>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</si>
  <si>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</si>
  <si>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</si>
  <si>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</si>
  <si>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</si>
  <si>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</si>
  <si>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</si>
  <si>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</si>
  <si>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</si>
  <si>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</si>
  <si>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</si>
  <si>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</si>
  <si>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</si>
  <si>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</si>
  <si>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</si>
  <si>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</si>
  <si>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</si>
  <si>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</si>
  <si>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</si>
  <si>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</si>
  <si>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</si>
  <si>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</si>
  <si>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</si>
  <si>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</si>
  <si>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</si>
  <si>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</si>
  <si>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</si>
  <si>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</si>
  <si>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</si>
  <si>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</si>
  <si>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</si>
  <si>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</si>
  <si>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</si>
  <si>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</si>
  <si>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</si>
  <si>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</si>
  <si>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</si>
  <si>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</si>
  <si>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</si>
  <si>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</si>
  <si>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</si>
  <si>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</si>
  <si>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</si>
  <si>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</si>
  <si>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</si>
  <si>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</si>
  <si>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</si>
  <si>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</si>
  <si>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</si>
  <si>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</si>
  <si>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</si>
  <si>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</si>
  <si>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</si>
  <si>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</si>
  <si>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</si>
  <si>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</si>
  <si>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</si>
  <si>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</si>
  <si>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</si>
  <si>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</si>
  <si>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</si>
  <si>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</si>
  <si>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</si>
  <si>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</si>
  <si>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</si>
  <si>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</si>
  <si>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</si>
  <si>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</si>
  <si>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</si>
  <si>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</si>
  <si>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</si>
  <si>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</si>
  <si>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</si>
  <si>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</si>
  <si>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</si>
  <si>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</si>
  <si>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</si>
  <si>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</si>
  <si>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</si>
  <si>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</si>
  <si>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</si>
  <si>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</si>
  <si>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</si>
  <si>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</si>
  <si>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</si>
  <si>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</si>
  <si>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</si>
  <si>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</si>
  <si>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</si>
  <si>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</si>
  <si>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</si>
  <si>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</si>
  <si>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</si>
  <si>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</si>
  <si>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</si>
  <si>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</si>
  <si>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</si>
  <si>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</si>
  <si>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</si>
  <si>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</si>
  <si>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</si>
  <si>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</si>
  <si>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</si>
  <si>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</si>
  <si>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</si>
  <si>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</si>
  <si>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</si>
  <si>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</si>
  <si>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</si>
  <si>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</si>
  <si>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</si>
  <si>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</si>
  <si>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</si>
  <si>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</si>
  <si>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</si>
  <si>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</si>
  <si>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</si>
  <si>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</si>
  <si>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</si>
  <si>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</si>
  <si>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</si>
  <si>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</si>
  <si>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</si>
  <si>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</si>
  <si>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</si>
  <si>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</si>
  <si>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</si>
  <si>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</si>
  <si>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</si>
  <si>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</si>
  <si>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</si>
  <si>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</si>
  <si>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</si>
  <si>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</si>
  <si>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</si>
  <si>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</si>
  <si>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</si>
  <si>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</si>
  <si>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</si>
  <si>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</si>
  <si>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</si>
  <si>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</si>
  <si>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</si>
  <si>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</si>
  <si>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</si>
  <si>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</si>
  <si>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</si>
  <si>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</si>
  <si>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</si>
  <si>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</si>
  <si>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</si>
  <si>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</si>
  <si>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</si>
  <si>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</si>
  <si>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</si>
  <si>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</si>
  <si>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</si>
  <si>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</si>
  <si>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</si>
  <si>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</si>
  <si>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</si>
  <si>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</si>
  <si>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</si>
  <si>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</si>
  <si>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</si>
  <si>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</si>
  <si>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</si>
  <si>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</si>
  <si>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</si>
  <si>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</si>
  <si>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</si>
  <si>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</si>
  <si>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</si>
  <si>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</si>
  <si>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</si>
  <si>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</si>
  <si>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</si>
  <si>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</si>
  <si>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</si>
  <si>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</si>
  <si>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</si>
  <si>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</si>
  <si>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</si>
  <si>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</si>
  <si>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</si>
  <si>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</si>
  <si>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</si>
  <si>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</si>
  <si>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</si>
  <si>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</si>
  <si>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</si>
  <si>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</si>
  <si>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</si>
  <si>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</si>
  <si>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</si>
  <si>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</si>
  <si>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</si>
  <si>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</si>
  <si>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</si>
  <si>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</si>
  <si>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</si>
  <si>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</si>
  <si>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</si>
  <si>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</si>
  <si>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</si>
  <si>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</si>
  <si>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</si>
  <si>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</si>
  <si>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</si>
  <si>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</si>
  <si>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</si>
  <si>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</si>
  <si>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</si>
  <si>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</si>
  <si>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</si>
  <si>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</si>
  <si>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</si>
  <si>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</si>
  <si>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</si>
  <si>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</si>
  <si>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</si>
  <si>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</si>
  <si>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</si>
  <si>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</si>
  <si>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</si>
  <si>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</si>
  <si>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</si>
  <si>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</si>
  <si>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</si>
  <si>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</si>
  <si>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</si>
  <si>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</si>
  <si>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</si>
  <si>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</si>
  <si>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</si>
  <si>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</si>
  <si>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</si>
  <si>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</si>
  <si>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</si>
  <si>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</si>
  <si>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</si>
  <si>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</si>
  <si>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</si>
  <si>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</si>
  <si>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</si>
  <si>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</si>
  <si>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</si>
  <si>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</si>
  <si>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</si>
  <si>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</si>
  <si>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</si>
  <si>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</si>
  <si>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</si>
  <si>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</si>
  <si>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</si>
  <si>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</si>
  <si>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</si>
  <si>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</si>
  <si>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</si>
  <si>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</si>
  <si>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</si>
  <si>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</si>
  <si>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</si>
  <si>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</si>
  <si>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</si>
  <si>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</si>
  <si>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</si>
  <si>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</si>
  <si>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</si>
  <si>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</si>
  <si>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</si>
  <si>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</si>
  <si>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</si>
  <si>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</si>
  <si>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</si>
  <si>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</si>
  <si>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</si>
  <si>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</si>
  <si>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</si>
  <si>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</si>
  <si>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</si>
  <si>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</si>
  <si>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</si>
  <si>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</si>
  <si>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</si>
  <si>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</si>
  <si>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</si>
  <si>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</si>
  <si>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</si>
  <si>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</si>
  <si>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</si>
  <si>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</si>
  <si>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</si>
  <si>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</si>
  <si>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</si>
  <si>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</si>
  <si>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</si>
  <si>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</si>
  <si>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</si>
  <si>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</si>
  <si>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</si>
  <si>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</si>
  <si>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</si>
  <si>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</si>
  <si>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</si>
  <si>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</si>
  <si>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</si>
  <si>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</si>
  <si>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</si>
  <si>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</si>
  <si>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</si>
  <si>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</si>
  <si>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</si>
  <si>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</si>
  <si>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</si>
  <si>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</si>
  <si>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</si>
  <si>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</si>
  <si>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</si>
  <si>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</si>
  <si>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</si>
  <si>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</si>
  <si>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</si>
  <si>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</si>
  <si>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</si>
  <si>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</si>
  <si>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</si>
  <si>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</si>
  <si>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</si>
  <si>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</si>
  <si>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</si>
  <si>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</si>
  <si>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</si>
  <si>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</si>
  <si>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</si>
  <si>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</si>
  <si>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</si>
  <si>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</si>
  <si>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</si>
  <si>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</si>
  <si>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</si>
  <si>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</si>
  <si>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</si>
  <si>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</si>
  <si>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</si>
  <si>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</si>
  <si>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</si>
  <si>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</si>
  <si>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</si>
  <si>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</si>
  <si>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</si>
  <si>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</si>
  <si>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</si>
  <si>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</si>
  <si>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</si>
  <si>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</si>
  <si>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</si>
  <si>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</si>
  <si>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</si>
  <si>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</si>
  <si>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</si>
  <si>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</si>
  <si>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</si>
  <si>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</si>
  <si>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</si>
  <si>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</si>
  <si>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</si>
  <si>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</si>
  <si>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</si>
  <si>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</si>
  <si>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</si>
  <si>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</si>
  <si>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</si>
  <si>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</si>
  <si>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</si>
  <si>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</si>
  <si>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</si>
  <si>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</si>
  <si>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</si>
  <si>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</si>
  <si>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</si>
  <si>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</si>
  <si>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</si>
  <si>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</si>
  <si>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</si>
  <si>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</si>
  <si>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</si>
  <si>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</si>
  <si>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</si>
  <si>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</si>
  <si>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</si>
  <si>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</si>
  <si>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</si>
  <si>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</si>
  <si>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</si>
  <si>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</si>
  <si>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</si>
  <si>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</si>
  <si>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</si>
  <si>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</si>
  <si>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</si>
  <si>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</si>
  <si>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</si>
  <si>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</si>
  <si>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</si>
  <si>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</si>
  <si>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</si>
  <si>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</si>
  <si>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</si>
  <si>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</si>
  <si>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</si>
  <si>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</si>
  <si>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</si>
  <si>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</si>
  <si>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</si>
  <si>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</si>
  <si>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</si>
  <si>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</si>
  <si>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</si>
  <si>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</si>
  <si>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</si>
  <si>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</si>
  <si>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</si>
  <si>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</si>
  <si>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</si>
  <si>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</si>
  <si>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</si>
  <si>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</si>
  <si>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</si>
  <si>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</si>
  <si>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</si>
  <si>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</si>
  <si>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</si>
  <si>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</si>
  <si>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</si>
  <si>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</si>
  <si>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</si>
  <si>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</si>
  <si>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</si>
  <si>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</si>
  <si>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</si>
  <si>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</si>
  <si>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</si>
  <si>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</si>
  <si>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</si>
  <si>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</si>
  <si>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</si>
  <si>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</si>
  <si>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</si>
  <si>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</si>
  <si>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</si>
  <si>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</si>
  <si>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</si>
  <si>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</si>
  <si>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</si>
  <si>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</si>
  <si>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</si>
  <si>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</si>
  <si>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</si>
  <si>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</si>
  <si>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</si>
  <si>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</si>
  <si>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</si>
  <si>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</si>
  <si>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</si>
  <si>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</si>
  <si>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</si>
  <si>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</si>
  <si>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</si>
  <si>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</si>
  <si>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</si>
  <si>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</si>
  <si>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</si>
  <si>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</si>
  <si>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</si>
  <si>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</si>
  <si>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</si>
  <si>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</si>
  <si>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</si>
  <si>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</si>
  <si>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</si>
  <si>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</si>
  <si>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</si>
  <si>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</si>
  <si>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</si>
  <si>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</si>
  <si>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</si>
  <si>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</si>
  <si>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</si>
  <si>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</si>
  <si>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</si>
  <si>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</si>
  <si>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</si>
  <si>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</si>
  <si>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</si>
  <si>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</si>
  <si>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</si>
  <si>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</si>
  <si>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</si>
  <si>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</si>
  <si>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</si>
  <si>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</si>
  <si>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</si>
  <si>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</si>
  <si>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</si>
  <si>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</si>
  <si>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</si>
  <si>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</si>
  <si>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</si>
  <si>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</si>
  <si>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</si>
  <si>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</si>
  <si>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</si>
  <si>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</si>
  <si>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</si>
  <si>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</si>
  <si>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</si>
  <si>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</si>
  <si>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</si>
  <si>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</si>
  <si>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</si>
  <si>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</si>
  <si>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</si>
  <si>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</si>
  <si>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</si>
  <si>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</si>
  <si>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</si>
  <si>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</si>
  <si>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</si>
  <si>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</si>
  <si>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</si>
  <si>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</si>
  <si>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</si>
  <si>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</si>
  <si>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</si>
  <si>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</si>
  <si>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</si>
  <si>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</si>
  <si>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</si>
  <si>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</si>
  <si>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</si>
  <si>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</si>
  <si>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</si>
  <si>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</si>
  <si>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</si>
  <si>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</si>
  <si>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</si>
  <si>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</si>
  <si>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</si>
  <si>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</si>
  <si>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</si>
  <si>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</si>
  <si>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</si>
  <si>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</si>
  <si>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</si>
  <si>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</si>
  <si>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</si>
  <si>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</si>
  <si>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</si>
  <si>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</si>
  <si>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</si>
  <si>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</si>
  <si>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</si>
  <si>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</si>
  <si>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</si>
  <si>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</si>
  <si>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</si>
  <si>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</si>
  <si>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</si>
  <si>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</si>
  <si>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</si>
  <si>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</si>
  <si>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</si>
  <si>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</si>
  <si>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</si>
  <si>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</si>
  <si>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</si>
  <si>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</si>
  <si>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</si>
  <si>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</si>
  <si>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</si>
  <si>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</si>
  <si>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</si>
  <si>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</si>
  <si>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</si>
  <si>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</si>
  <si>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</si>
  <si>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</si>
  <si>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</si>
  <si>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</si>
  <si>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</si>
  <si>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</si>
  <si>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</si>
  <si>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</si>
  <si>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</si>
  <si>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</si>
  <si>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</si>
  <si>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</si>
  <si>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</si>
  <si>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</si>
  <si>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</si>
  <si>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</si>
  <si>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</si>
  <si>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</si>
  <si>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</si>
  <si>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</si>
  <si>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</si>
  <si>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</si>
  <si>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</si>
  <si>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</si>
  <si>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</si>
  <si>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</si>
  <si>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</si>
  <si>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</si>
  <si>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</si>
  <si>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</si>
  <si>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</si>
  <si>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</si>
  <si>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</si>
  <si>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</si>
  <si>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</si>
  <si>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</si>
  <si>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</si>
  <si>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</si>
  <si>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</si>
  <si>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</si>
  <si>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</si>
  <si>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</si>
  <si>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</si>
  <si>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</si>
  <si>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</si>
  <si>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</si>
  <si>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</si>
  <si>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</si>
  <si>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</si>
  <si>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</si>
  <si>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</si>
  <si>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</si>
  <si>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</si>
  <si>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</si>
  <si>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</si>
  <si>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</si>
  <si>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</si>
  <si>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</si>
  <si>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</si>
  <si>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</si>
  <si>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</si>
  <si>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</si>
  <si>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</si>
  <si>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</si>
  <si>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</si>
  <si>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</si>
  <si>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</si>
  <si>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</si>
  <si>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</si>
  <si>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</si>
  <si>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</si>
  <si>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</si>
  <si>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</si>
  <si>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</si>
  <si>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</si>
  <si>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</si>
  <si>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</si>
  <si>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</si>
  <si>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</si>
  <si>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</si>
  <si>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</si>
  <si>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</si>
  <si>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</si>
  <si>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</si>
  <si>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</si>
  <si>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</si>
  <si>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</si>
  <si>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</si>
  <si>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</si>
  <si>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</si>
  <si>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</si>
  <si>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</si>
  <si>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</si>
  <si>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</si>
  <si>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</si>
  <si>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</si>
  <si>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</si>
  <si>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</si>
  <si>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</si>
  <si>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</si>
  <si>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</si>
  <si>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</si>
  <si>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</si>
  <si>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</si>
  <si>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</si>
  <si>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</si>
  <si>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</si>
  <si>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</si>
  <si>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</si>
  <si>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</si>
  <si>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</si>
  <si>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</si>
  <si>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</si>
  <si>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</si>
  <si>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</si>
  <si>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</si>
  <si>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</si>
  <si>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</si>
  <si>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</si>
  <si>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</si>
  <si>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</si>
  <si>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</si>
  <si>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</si>
  <si>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</si>
  <si>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</si>
  <si>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</si>
  <si>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</si>
  <si>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</si>
  <si>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</si>
  <si>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</si>
  <si>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</si>
  <si>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</si>
  <si>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</si>
  <si>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</si>
  <si>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</si>
  <si>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</si>
  <si>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</si>
  <si>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</si>
  <si>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</si>
  <si>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</si>
  <si>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</si>
  <si>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</si>
  <si>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</si>
  <si>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</si>
  <si>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</si>
  <si>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</si>
  <si>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</si>
  <si>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</si>
  <si>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</si>
  <si>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</si>
  <si>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</si>
  <si>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</si>
  <si>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</si>
  <si>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</si>
  <si>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</si>
  <si>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</si>
  <si>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</si>
  <si>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</si>
  <si>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</si>
  <si>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</si>
  <si>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</si>
  <si>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</si>
  <si>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</si>
  <si>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</si>
  <si>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</si>
  <si>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</si>
  <si>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</si>
  <si>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</si>
  <si>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</si>
  <si>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</si>
  <si>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</si>
  <si>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</si>
  <si>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</si>
  <si>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</si>
  <si>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</si>
  <si>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</si>
  <si>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</si>
  <si>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</si>
  <si>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</si>
  <si>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</si>
  <si>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</si>
  <si>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</si>
  <si>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</si>
  <si>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</si>
  <si>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</si>
  <si>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</si>
  <si>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</si>
  <si>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</si>
  <si>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</si>
  <si>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</si>
  <si>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</si>
  <si>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</si>
  <si>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</si>
  <si>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</si>
  <si>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</si>
  <si>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</si>
  <si>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</si>
  <si>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</si>
  <si>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</si>
  <si>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</si>
  <si>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</si>
  <si>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</si>
  <si>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</si>
  <si>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</si>
  <si>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</si>
  <si>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</si>
  <si>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</si>
  <si>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</si>
  <si>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</si>
  <si>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</si>
  <si>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</si>
  <si>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</si>
  <si>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</si>
  <si>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</si>
  <si>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</si>
  <si>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</si>
  <si>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</si>
  <si>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</si>
  <si>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</si>
  <si>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</si>
  <si>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</si>
  <si>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</si>
  <si>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</si>
  <si>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</si>
  <si>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</si>
  <si>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</si>
  <si>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</si>
  <si>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</si>
  <si>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</si>
  <si>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</si>
  <si>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</si>
  <si>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</si>
  <si>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</si>
  <si>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</si>
  <si>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</si>
  <si>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</si>
  <si>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</si>
  <si>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</si>
  <si>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</si>
  <si>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</si>
  <si>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</si>
  <si>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</si>
  <si>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</si>
  <si>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</si>
  <si>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</si>
  <si>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</si>
  <si>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</si>
  <si>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</si>
  <si>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</si>
  <si>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</si>
  <si>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</si>
  <si>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</si>
  <si>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</si>
  <si>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</si>
  <si>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</si>
  <si>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</si>
  <si>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</si>
  <si>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</si>
  <si>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</si>
  <si>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</si>
  <si>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</si>
  <si>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</si>
  <si>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</si>
  <si>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</si>
  <si>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</si>
  <si>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</si>
  <si>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</si>
  <si>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</si>
  <si>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</si>
  <si>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</si>
  <si>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</si>
  <si>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</si>
  <si>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</si>
  <si>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</si>
  <si>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</si>
  <si>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</si>
  <si>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</si>
  <si>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</si>
  <si>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</si>
  <si>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</si>
  <si>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</si>
  <si>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</si>
  <si>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</si>
  <si>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</si>
  <si>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</si>
  <si>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</si>
  <si>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</si>
  <si>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</si>
  <si>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</si>
  <si>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</si>
  <si>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</si>
  <si>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</si>
  <si>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</si>
  <si>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</si>
  <si>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</si>
  <si>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</si>
  <si>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</si>
  <si>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</si>
  <si>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</si>
  <si>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</si>
  <si>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</si>
  <si>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</si>
  <si>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</si>
  <si>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</si>
  <si>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</si>
  <si>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</si>
  <si>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</si>
  <si>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</si>
  <si>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</si>
  <si>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</si>
  <si>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</si>
  <si>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</si>
  <si>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</si>
  <si>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</si>
  <si>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</si>
  <si>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</si>
  <si>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</si>
  <si>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</si>
  <si>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</si>
  <si>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</si>
  <si>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</si>
  <si>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</si>
  <si>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</si>
  <si>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</si>
  <si>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</si>
  <si>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</si>
  <si>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</si>
  <si>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</si>
  <si>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</si>
  <si>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</si>
  <si>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</si>
  <si>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</si>
  <si>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</si>
  <si>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</si>
  <si>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</si>
  <si>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</si>
  <si>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</si>
  <si>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</si>
  <si>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</si>
  <si>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</si>
  <si>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</si>
  <si>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</si>
  <si>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</si>
  <si>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</si>
  <si>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</si>
  <si>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</si>
  <si>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</si>
  <si>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</si>
  <si>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</si>
  <si>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</si>
  <si>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</si>
  <si>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</si>
  <si>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</si>
  <si>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</si>
  <si>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</si>
  <si>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</si>
  <si>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</si>
  <si>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</si>
  <si>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</si>
  <si>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</si>
  <si>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</si>
  <si>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</si>
  <si>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</si>
  <si>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</si>
  <si>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</si>
  <si>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</si>
  <si>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</si>
  <si>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</si>
  <si>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</si>
  <si>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</si>
  <si>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</si>
  <si>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</si>
  <si>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</si>
  <si>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</si>
  <si>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</si>
  <si>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</si>
  <si>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</si>
  <si>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</si>
  <si>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</si>
  <si>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</si>
  <si>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</si>
  <si>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</si>
  <si>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</si>
  <si>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</si>
  <si>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</si>
  <si>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</si>
  <si>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</si>
  <si>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</si>
  <si>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</si>
  <si>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</si>
  <si>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</si>
  <si>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</si>
  <si>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</si>
  <si>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</si>
  <si>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</si>
  <si>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</si>
  <si>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</si>
  <si>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</si>
  <si>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</si>
  <si>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</si>
  <si>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</si>
  <si>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</si>
  <si>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</si>
  <si>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</si>
  <si>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</si>
  <si>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</si>
  <si>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</si>
  <si>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</si>
  <si>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</si>
  <si>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</si>
  <si>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</si>
  <si>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</si>
  <si>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</si>
  <si>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</si>
  <si>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</si>
  <si>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</si>
  <si>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</si>
  <si>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</si>
  <si>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</si>
  <si>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</si>
  <si>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</si>
  <si>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</si>
  <si>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</si>
  <si>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</si>
  <si>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</si>
  <si>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</si>
  <si>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</si>
  <si>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</si>
  <si>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</si>
  <si>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</si>
  <si>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</si>
  <si>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</si>
  <si>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</si>
  <si>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</si>
  <si>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</si>
  <si>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</si>
  <si>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</si>
  <si>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</si>
  <si>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</si>
  <si>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</si>
  <si>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</si>
  <si>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</si>
  <si>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</si>
  <si>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</si>
  <si>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</si>
  <si>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</si>
  <si>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</si>
  <si>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</si>
  <si>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</si>
  <si>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</si>
  <si>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</si>
  <si>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</si>
  <si>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</si>
  <si>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</si>
  <si>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</si>
  <si>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</si>
  <si>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</si>
  <si>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</si>
  <si>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</si>
  <si>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</si>
  <si>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</si>
  <si>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</si>
  <si>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</si>
  <si>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</si>
  <si>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</si>
  <si>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</si>
  <si>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</si>
  <si>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</si>
  <si>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</si>
  <si>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</si>
  <si>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</si>
  <si>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</si>
  <si>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</si>
  <si>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</si>
  <si>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</si>
  <si>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</si>
  <si>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</si>
  <si>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</si>
  <si>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</si>
  <si>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</si>
  <si>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</si>
  <si>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</si>
  <si>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</si>
  <si>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</si>
  <si>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</si>
  <si>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</si>
  <si>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</si>
  <si>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</si>
  <si>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</si>
  <si>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</si>
  <si>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</si>
  <si>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</si>
  <si>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</si>
  <si>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</si>
  <si>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</si>
  <si>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</si>
  <si>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</si>
  <si>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</si>
  <si>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</si>
  <si>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</si>
  <si>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</si>
  <si>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</si>
  <si>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</si>
  <si>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</si>
  <si>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</si>
  <si>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</si>
  <si>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</si>
  <si>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</si>
  <si>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</si>
  <si>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</si>
  <si>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</si>
  <si>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</si>
  <si>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</si>
  <si>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</si>
  <si>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</si>
  <si>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</si>
  <si>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</si>
  <si>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</si>
  <si>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</si>
  <si>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</si>
  <si>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</si>
  <si>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</si>
  <si>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</si>
  <si>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</si>
  <si>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</si>
  <si>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</si>
  <si>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</si>
  <si>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</si>
  <si>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</si>
  <si>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</si>
  <si>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</si>
  <si>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</si>
  <si>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</si>
  <si>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</si>
  <si>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</si>
  <si>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</si>
  <si>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</si>
  <si>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</si>
  <si>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</si>
  <si>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</si>
  <si>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</si>
  <si>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</si>
  <si>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</si>
  <si>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</si>
  <si>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</si>
  <si>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</si>
  <si>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</si>
  <si>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</si>
  <si>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</si>
  <si>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</si>
  <si>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</si>
  <si>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</si>
  <si>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</si>
  <si>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</si>
  <si>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</si>
  <si>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</si>
  <si>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</si>
  <si>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</si>
  <si>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</si>
  <si>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</si>
  <si>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</si>
  <si>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</si>
  <si>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</si>
  <si>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</si>
  <si>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</si>
  <si>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</si>
  <si>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</si>
  <si>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</si>
  <si>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</si>
  <si>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</si>
  <si>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</si>
  <si>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</si>
  <si>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</si>
  <si>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</si>
  <si>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</si>
  <si>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</si>
  <si>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</si>
  <si>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</si>
  <si>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</si>
  <si>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</si>
  <si>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</si>
  <si>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</si>
  <si>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</si>
  <si>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</si>
  <si>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</si>
  <si>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</si>
  <si>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</si>
  <si>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</si>
  <si>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</si>
  <si>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</si>
  <si>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</si>
  <si>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</si>
  <si>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</si>
  <si>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</si>
  <si>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</si>
  <si>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</si>
  <si>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</si>
  <si>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</si>
  <si>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</si>
  <si>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</si>
  <si>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</si>
  <si>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</si>
  <si>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</si>
  <si>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</si>
  <si>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</si>
  <si>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</si>
  <si>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</si>
  <si>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</si>
  <si>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</si>
  <si>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</si>
  <si>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</si>
  <si>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</si>
  <si>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</si>
  <si>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</si>
  <si>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</si>
  <si>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</si>
  <si>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</si>
  <si>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</si>
  <si>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</si>
  <si>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</si>
  <si>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</si>
  <si>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</si>
  <si>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</si>
  <si>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</si>
  <si>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</si>
  <si>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</si>
  <si>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</si>
  <si>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</si>
  <si>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</si>
  <si>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</si>
  <si>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</si>
  <si>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</si>
  <si>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</si>
  <si>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</si>
  <si>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</si>
  <si>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</si>
  <si>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</si>
  <si>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</si>
  <si>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</si>
  <si>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</si>
  <si>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</si>
  <si>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</si>
  <si>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</si>
  <si>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</si>
  <si>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</si>
  <si>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</si>
  <si>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</si>
  <si>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</si>
  <si>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</si>
  <si>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</si>
  <si>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</si>
  <si>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</si>
  <si>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</si>
  <si>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</si>
  <si>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</si>
  <si>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</si>
  <si>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</si>
  <si>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</si>
  <si>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</si>
  <si>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</si>
  <si>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</si>
  <si>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</si>
  <si>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</si>
  <si>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</si>
  <si>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</si>
  <si>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</si>
  <si>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</si>
  <si>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</si>
  <si>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</si>
  <si>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</si>
  <si>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</si>
  <si>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</si>
  <si>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</si>
  <si>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</si>
  <si>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</si>
  <si>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</si>
  <si>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</si>
  <si>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</si>
  <si>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</si>
  <si>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</si>
  <si>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</si>
  <si>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</si>
  <si>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</si>
  <si>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</si>
  <si>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</si>
  <si>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</si>
  <si>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</si>
  <si>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</si>
  <si>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</si>
  <si>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</si>
  <si>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</si>
  <si>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</si>
  <si>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</si>
  <si>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</si>
  <si>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</si>
  <si>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</si>
  <si>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</si>
  <si>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</si>
  <si>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</si>
  <si>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</si>
  <si>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</si>
  <si>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</si>
  <si>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</si>
  <si>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</si>
  <si>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</si>
  <si>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</si>
  <si>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</si>
  <si>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</si>
  <si>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</si>
  <si>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</si>
  <si>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</si>
  <si>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</si>
  <si>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</si>
  <si>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</si>
  <si>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</si>
  <si>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</si>
  <si>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</si>
  <si>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</si>
  <si>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</si>
  <si>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</si>
  <si>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</si>
  <si>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</si>
  <si>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</si>
  <si>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</si>
  <si>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</si>
  <si>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</si>
  <si>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</si>
  <si>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</si>
  <si>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</si>
  <si>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</si>
  <si>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</si>
  <si>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</si>
  <si>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</si>
  <si>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</si>
  <si>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</si>
  <si>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</si>
  <si>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</si>
  <si>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</si>
  <si>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</si>
  <si>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</si>
  <si>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</si>
  <si>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</si>
  <si>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</si>
  <si>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</si>
  <si>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</si>
  <si>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</si>
  <si>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</si>
  <si>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</si>
  <si>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</si>
  <si>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</si>
  <si>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</si>
  <si>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</si>
  <si>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</si>
  <si>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</si>
  <si>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</si>
  <si>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</si>
  <si>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</si>
  <si>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</si>
  <si>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</si>
  <si>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</si>
  <si>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</si>
  <si>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</si>
  <si>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</si>
  <si>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</si>
  <si>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</si>
  <si>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</si>
  <si>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</si>
  <si>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</si>
  <si>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</si>
  <si>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</si>
  <si>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</si>
  <si>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</si>
  <si>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</si>
  <si>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</si>
  <si>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</si>
  <si>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</si>
  <si>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</si>
  <si>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</si>
  <si>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</si>
  <si>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</si>
  <si>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</si>
  <si>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</si>
  <si>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</si>
  <si>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</si>
  <si>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</si>
  <si>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</si>
  <si>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</si>
  <si>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</si>
  <si>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</si>
  <si>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</si>
  <si>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</si>
  <si>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</si>
  <si>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</si>
  <si>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</si>
  <si>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</si>
  <si>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</si>
  <si>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</si>
  <si>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</si>
  <si>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</si>
  <si>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</si>
  <si>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</si>
  <si>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</si>
  <si>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</si>
  <si>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</si>
  <si>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</si>
  <si>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</si>
  <si>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</si>
  <si>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</si>
  <si>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</si>
  <si>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</si>
  <si>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</si>
  <si>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</si>
  <si>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</si>
  <si>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</si>
  <si>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</si>
  <si>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</si>
  <si>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</si>
  <si>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</si>
  <si>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</si>
  <si>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</si>
  <si>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</si>
  <si>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</si>
  <si>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</si>
  <si>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</si>
  <si>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</si>
  <si>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</si>
  <si>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</si>
  <si>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</si>
  <si>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</si>
  <si>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</si>
  <si>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</si>
  <si>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</si>
  <si>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</si>
  <si>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</si>
  <si>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</si>
  <si>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</si>
  <si>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</si>
  <si>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</si>
  <si>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</si>
  <si>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</si>
  <si>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</si>
  <si>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</si>
  <si>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</si>
  <si>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</si>
  <si>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</si>
  <si>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</si>
  <si>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</si>
  <si>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</si>
  <si>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</si>
  <si>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</si>
  <si>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</si>
  <si>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</si>
  <si>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</si>
  <si>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</si>
  <si>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</si>
  <si>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</si>
  <si>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</si>
  <si>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</si>
  <si>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</si>
  <si>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</si>
  <si>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</si>
  <si>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</si>
  <si>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</si>
  <si>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</si>
  <si>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</si>
  <si>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</si>
  <si>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</si>
  <si>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</si>
  <si>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</si>
  <si>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</si>
  <si>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</si>
  <si>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</si>
  <si>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</si>
  <si>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</si>
  <si>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</si>
  <si>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</si>
  <si>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</si>
  <si>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</si>
  <si>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</si>
  <si>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</si>
  <si>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</si>
  <si>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</si>
  <si>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</si>
  <si>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</si>
  <si>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</si>
  <si>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</si>
  <si>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</si>
  <si>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</si>
  <si>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</si>
  <si>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</si>
  <si>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</si>
  <si>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</si>
  <si>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</si>
  <si>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</si>
  <si>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</si>
  <si>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</si>
  <si>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</si>
  <si>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</si>
  <si>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</si>
  <si>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</si>
  <si>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</si>
  <si>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</si>
  <si>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</si>
  <si>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</si>
  <si>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</si>
  <si>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</si>
  <si>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</si>
  <si>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</si>
  <si>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</si>
  <si>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</si>
  <si>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</si>
  <si>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</si>
  <si>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</si>
  <si>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</si>
  <si>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</si>
  <si>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</si>
  <si>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</si>
  <si>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</si>
  <si>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</si>
  <si>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</si>
  <si>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</si>
  <si>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</si>
  <si>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</si>
  <si>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</si>
  <si>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</si>
  <si>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</si>
  <si>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</si>
  <si>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</si>
  <si>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</si>
  <si>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</si>
  <si>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</si>
  <si>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</si>
  <si>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</si>
  <si>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</si>
  <si>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</si>
  <si>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</si>
  <si>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</si>
  <si>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</si>
  <si>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</si>
  <si>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</si>
  <si>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</si>
  <si>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</si>
  <si>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</si>
  <si>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</si>
  <si>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</si>
  <si>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</si>
  <si>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</si>
  <si>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</si>
  <si>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</si>
  <si>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</si>
  <si>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</si>
  <si>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</si>
  <si>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</si>
  <si>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</si>
  <si>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</si>
  <si>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</si>
  <si>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</si>
  <si>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</si>
  <si>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</si>
  <si>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</si>
  <si>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</si>
  <si>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</si>
  <si>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</si>
  <si>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</si>
  <si>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</si>
  <si>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</si>
  <si>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</si>
  <si>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</si>
  <si>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</si>
  <si>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</si>
  <si>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</si>
  <si>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</si>
  <si>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</si>
  <si>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</si>
  <si>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</si>
  <si>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</si>
  <si>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</si>
  <si>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</si>
  <si>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</si>
  <si>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</si>
  <si>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</si>
  <si>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</si>
  <si>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</si>
  <si>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</si>
  <si>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</si>
  <si>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</si>
  <si>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</si>
  <si>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</si>
  <si>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</si>
  <si>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</si>
  <si>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</si>
  <si>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</si>
  <si>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</si>
  <si>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</si>
  <si>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</si>
  <si>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</si>
  <si>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</si>
  <si>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</si>
  <si>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</si>
  <si>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</si>
  <si>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</si>
  <si>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</si>
  <si>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</si>
  <si>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</si>
  <si>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</si>
  <si>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</si>
  <si>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</si>
  <si>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</si>
  <si>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</si>
  <si>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</si>
  <si>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</si>
  <si>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</si>
  <si>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</si>
  <si>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</si>
  <si>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</si>
  <si>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</si>
  <si>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</si>
  <si>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</si>
  <si>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</si>
  <si>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</si>
  <si>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</si>
  <si>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</si>
  <si>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</si>
  <si>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</si>
  <si>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</si>
  <si>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</si>
  <si>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</si>
  <si>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</si>
  <si>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</si>
  <si>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</si>
  <si>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</si>
  <si>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</si>
  <si>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</si>
  <si>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</si>
  <si>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</si>
  <si>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</si>
  <si>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</si>
  <si>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</si>
  <si>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</si>
  <si>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</si>
  <si>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</si>
  <si>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</si>
  <si>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</si>
  <si>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</si>
  <si>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</si>
  <si>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</si>
  <si>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</si>
  <si>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</si>
  <si>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</si>
  <si>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</si>
  <si>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</si>
  <si>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</si>
  <si>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</si>
  <si>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</si>
  <si>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</si>
  <si>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</si>
  <si>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</si>
  <si>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</si>
  <si>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</si>
  <si>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</si>
  <si>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</si>
  <si>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</si>
  <si>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</si>
  <si>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</si>
  <si>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</si>
  <si>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</si>
  <si>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</si>
  <si>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</si>
  <si>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</si>
  <si>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</si>
  <si>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</si>
  <si>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</si>
  <si>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</si>
  <si>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</si>
  <si>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</si>
  <si>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</si>
  <si>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</si>
  <si>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</si>
  <si>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</si>
  <si>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</si>
  <si>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</si>
  <si>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</si>
  <si>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</si>
  <si>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</si>
  <si>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</si>
  <si>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</si>
  <si>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</si>
  <si>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</si>
  <si>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</si>
  <si>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</si>
  <si>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</si>
  <si>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</si>
  <si>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</si>
  <si>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</si>
  <si>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</si>
  <si>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</si>
  <si>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</si>
  <si>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</si>
  <si>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</si>
  <si>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</si>
  <si>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</si>
  <si>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</si>
  <si>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</si>
  <si>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</si>
  <si>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</si>
  <si>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</si>
  <si>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</si>
  <si>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</si>
  <si>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</si>
  <si>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</si>
  <si>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</si>
  <si>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</si>
  <si>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</si>
  <si>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</si>
  <si>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</si>
  <si>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</si>
  <si>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</si>
  <si>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</si>
  <si>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</si>
  <si>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</si>
  <si>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</si>
  <si>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</si>
  <si>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</si>
  <si>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</si>
  <si>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</si>
  <si>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</si>
  <si>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</si>
  <si>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</si>
  <si>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</si>
  <si>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</si>
  <si>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</si>
  <si>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</si>
  <si>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</si>
  <si>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</si>
  <si>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</si>
  <si>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</si>
  <si>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</si>
  <si>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</si>
  <si>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</si>
  <si>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</si>
  <si>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</si>
  <si>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</si>
  <si>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</si>
  <si>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</si>
  <si>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</si>
  <si>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</si>
  <si>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</si>
  <si>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</si>
  <si>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</si>
  <si>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</si>
  <si>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</si>
  <si>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</si>
  <si>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</si>
  <si>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</si>
  <si>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</si>
  <si>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</si>
  <si>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</si>
  <si>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</si>
  <si>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</si>
  <si>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</si>
  <si>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</si>
  <si>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</si>
  <si>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</si>
  <si>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</si>
  <si>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</si>
  <si>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</si>
  <si>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</si>
  <si>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</si>
  <si>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</si>
  <si>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</si>
  <si>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</si>
  <si>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</si>
  <si>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</si>
  <si>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</si>
  <si>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</si>
  <si>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</si>
  <si>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</si>
  <si>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</si>
  <si>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</si>
  <si>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</si>
  <si>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</si>
  <si>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</si>
  <si>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</si>
  <si>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</si>
  <si>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</si>
  <si>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</si>
  <si>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</si>
  <si>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</si>
  <si>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</si>
  <si>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</si>
  <si>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</si>
  <si>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</si>
  <si>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</si>
  <si>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</si>
  <si>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</si>
  <si>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</si>
  <si>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</si>
  <si>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</si>
  <si>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</si>
  <si>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</si>
  <si>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</si>
  <si>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</si>
  <si>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</si>
  <si>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</si>
  <si>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</si>
  <si>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</si>
  <si>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</si>
  <si>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</si>
  <si>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</si>
  <si>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</si>
  <si>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</si>
  <si>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</si>
  <si>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</si>
  <si>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</si>
  <si>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</si>
  <si>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</si>
  <si>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</si>
  <si>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</si>
  <si>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</si>
  <si>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</si>
  <si>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</si>
  <si>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</si>
  <si>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</si>
  <si>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</si>
  <si>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</si>
  <si>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</si>
  <si>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</si>
  <si>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</si>
  <si>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</si>
  <si>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</si>
  <si>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</si>
  <si>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</si>
  <si>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</si>
  <si>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</si>
  <si>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</si>
  <si>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</si>
  <si>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</si>
  <si>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</si>
  <si>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</si>
  <si>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</si>
  <si>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</si>
  <si>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</si>
  <si>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</si>
  <si>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</si>
  <si>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</si>
  <si>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</si>
  <si>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</si>
  <si>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</si>
  <si>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</si>
  <si>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</si>
  <si>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</si>
  <si>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</si>
  <si>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</si>
  <si>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</si>
  <si>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</si>
  <si>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</si>
  <si>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</si>
  <si>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</si>
  <si>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</si>
  <si>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</si>
  <si>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</si>
  <si>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</si>
  <si>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</si>
  <si>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</si>
  <si>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</si>
  <si>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</si>
  <si>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</si>
  <si>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</si>
  <si>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</si>
  <si>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</si>
  <si>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</si>
  <si>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</si>
  <si>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</si>
  <si>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</si>
  <si>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</si>
  <si>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</si>
  <si>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</si>
  <si>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</si>
  <si>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</si>
  <si>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</si>
  <si>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</si>
  <si>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</si>
  <si>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</si>
  <si>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</si>
  <si>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</si>
  <si>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</si>
  <si>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</si>
  <si>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</si>
  <si>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</si>
  <si>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</si>
  <si>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</si>
  <si>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</si>
  <si>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</si>
  <si>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</si>
  <si>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</si>
  <si>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</si>
  <si>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</si>
  <si>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</si>
  <si>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</si>
  <si>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</si>
  <si>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</si>
  <si>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</si>
  <si>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</si>
  <si>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</si>
  <si>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</si>
  <si>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</si>
  <si>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</si>
  <si>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</si>
  <si>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</si>
  <si>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</si>
  <si>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</si>
  <si>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</si>
  <si>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</si>
  <si>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</si>
  <si>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</si>
  <si>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</si>
  <si>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</si>
  <si>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</si>
  <si>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</si>
  <si>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</si>
  <si>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</si>
  <si>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</si>
  <si>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</si>
  <si>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</si>
  <si>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</si>
  <si>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</si>
  <si>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</si>
  <si>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</si>
  <si>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</si>
  <si>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</si>
  <si>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</si>
  <si>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</si>
  <si>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</si>
  <si>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</si>
  <si>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</si>
  <si>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</si>
  <si>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</si>
  <si>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</si>
  <si>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</si>
  <si>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</si>
  <si>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</si>
  <si>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</si>
  <si>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</si>
  <si>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</si>
  <si>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</si>
  <si>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</si>
  <si>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</si>
  <si>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</si>
  <si>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</si>
  <si>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</si>
  <si>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</si>
  <si>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</si>
  <si>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</si>
  <si>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</si>
  <si>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</si>
  <si>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</si>
  <si>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</si>
  <si>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</si>
  <si>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</si>
  <si>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</si>
  <si>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</si>
  <si>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</si>
  <si>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</si>
  <si>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</si>
  <si>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</si>
  <si>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</si>
  <si>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</si>
  <si>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</si>
  <si>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</si>
  <si>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</si>
  <si>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</si>
  <si>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</si>
  <si>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</si>
  <si>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</si>
  <si>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</si>
  <si>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</si>
  <si>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</si>
  <si>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</si>
  <si>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</si>
  <si>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</si>
  <si>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</si>
  <si>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</si>
  <si>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</si>
  <si>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</si>
  <si>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</si>
  <si>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</si>
  <si>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</si>
  <si>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</si>
  <si>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</si>
  <si>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</si>
  <si>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</si>
  <si>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</si>
  <si>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</si>
  <si>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</si>
  <si>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</si>
  <si>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</si>
  <si>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</si>
  <si>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</si>
  <si>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</si>
  <si>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</si>
  <si>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</si>
  <si>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</si>
  <si>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</si>
  <si>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</si>
  <si>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</si>
  <si>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</si>
  <si>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</si>
  <si>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</si>
  <si>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</si>
  <si>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</si>
  <si>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</si>
  <si>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</si>
  <si>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</si>
  <si>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</si>
  <si>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</si>
  <si>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</si>
  <si>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</si>
  <si>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</si>
  <si>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</si>
  <si>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</si>
  <si>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</si>
  <si>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</si>
  <si>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</si>
  <si>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</si>
  <si>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</si>
  <si>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</si>
  <si>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</si>
  <si>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</si>
  <si>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</si>
  <si>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</si>
  <si>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</si>
  <si>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</si>
  <si>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</si>
  <si>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</si>
  <si>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</si>
  <si>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</si>
  <si>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</si>
  <si>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</si>
  <si>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</si>
  <si>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</si>
  <si>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</si>
  <si>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</si>
  <si>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</si>
  <si>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</si>
  <si>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</si>
  <si>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</si>
  <si>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</si>
  <si>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</si>
  <si>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</si>
  <si>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</si>
  <si>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</si>
  <si>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</si>
  <si>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</si>
  <si>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</si>
  <si>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</si>
  <si>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</si>
  <si>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</si>
  <si>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</si>
  <si>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</si>
  <si>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</si>
  <si>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</si>
  <si>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</si>
  <si>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</si>
  <si>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</si>
  <si>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</si>
  <si>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</si>
  <si>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</si>
  <si>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</si>
  <si>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</si>
  <si>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</si>
  <si>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</si>
  <si>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</si>
  <si>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</si>
  <si>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</si>
  <si>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</si>
  <si>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</si>
  <si>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</si>
  <si>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</si>
  <si>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</si>
  <si>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</si>
  <si>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</si>
  <si>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</si>
  <si>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</si>
  <si>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</si>
  <si>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</si>
  <si>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</si>
  <si>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</si>
  <si>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</si>
  <si>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</si>
  <si>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</si>
  <si>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</si>
  <si>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</si>
  <si>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</si>
  <si>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</si>
  <si>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</si>
  <si>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</si>
  <si>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</si>
  <si>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</si>
  <si>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</si>
  <si>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</si>
  <si>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</si>
  <si>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</si>
  <si>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</si>
  <si>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</si>
  <si>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</si>
  <si>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</si>
  <si>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</si>
  <si>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</si>
  <si>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</si>
  <si>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</si>
  <si>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</si>
  <si>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</si>
  <si>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</si>
  <si>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</si>
  <si>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</si>
  <si>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</si>
  <si>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</si>
  <si>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</si>
  <si>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</si>
  <si>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</si>
  <si>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</si>
  <si>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</si>
  <si>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</si>
  <si>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</si>
  <si>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</si>
  <si>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</si>
  <si>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</si>
  <si>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</si>
  <si>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</si>
  <si>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</si>
  <si>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</si>
  <si>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</si>
  <si>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</si>
  <si>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</si>
  <si>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</si>
  <si>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</si>
  <si>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</si>
  <si>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</si>
  <si>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</si>
  <si>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</si>
  <si>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</si>
  <si>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</si>
  <si>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</si>
  <si>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</si>
  <si>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</si>
  <si>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</si>
  <si>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</si>
  <si>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</si>
  <si>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</si>
  <si>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</si>
  <si>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</si>
  <si>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</si>
  <si>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</si>
  <si>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</si>
  <si>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</si>
  <si>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</si>
  <si>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</si>
  <si>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</si>
  <si>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</si>
  <si>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</si>
  <si>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</si>
  <si>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</si>
  <si>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</si>
  <si>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</si>
  <si>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</si>
  <si>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</si>
  <si>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</si>
  <si>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</si>
  <si>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</si>
  <si>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</si>
  <si>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</si>
  <si>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</si>
  <si>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</si>
  <si>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</si>
  <si>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</si>
  <si>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</si>
  <si>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</si>
  <si>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</si>
  <si>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</si>
  <si>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</si>
  <si>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</si>
  <si>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</si>
  <si>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</si>
  <si>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</si>
  <si>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</si>
  <si>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</si>
  <si>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</si>
  <si>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</si>
  <si>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</si>
  <si>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</si>
  <si>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</si>
  <si>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</si>
  <si>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</si>
  <si>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</si>
  <si>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</si>
  <si>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</si>
  <si>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</si>
  <si>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</si>
  <si>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</si>
  <si>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</si>
  <si>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</si>
  <si>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</si>
  <si>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</si>
  <si>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</si>
  <si>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</si>
  <si>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</si>
  <si>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</si>
  <si>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</si>
  <si>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</si>
  <si>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</si>
  <si>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</si>
  <si>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</si>
  <si>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</si>
  <si>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</si>
  <si>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</si>
  <si>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</si>
  <si>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</si>
  <si>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</si>
  <si>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</si>
  <si>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</si>
  <si>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</si>
  <si>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</si>
  <si>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</si>
  <si>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</si>
  <si>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</si>
  <si>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</si>
  <si>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</si>
  <si>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</si>
  <si>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</si>
  <si>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</si>
  <si>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</si>
  <si>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</si>
  <si>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</si>
  <si>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</si>
  <si>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</si>
  <si>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</si>
  <si>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</si>
  <si>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</si>
  <si>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</si>
  <si>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</si>
  <si>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</si>
  <si>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</si>
  <si>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</si>
  <si>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</si>
  <si>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</si>
  <si>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</si>
  <si>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</si>
  <si>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</si>
  <si>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</si>
  <si>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</si>
  <si>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</si>
  <si>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</si>
  <si>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</si>
  <si>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</si>
  <si>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</si>
  <si>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</si>
  <si>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</si>
  <si>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</si>
  <si>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</si>
  <si>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</si>
  <si>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</si>
  <si>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</si>
  <si>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</si>
  <si>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</si>
  <si>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</si>
  <si>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</si>
  <si>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</si>
  <si>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</si>
  <si>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</si>
  <si>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</si>
  <si>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</si>
  <si>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</si>
  <si>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</si>
  <si>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</si>
  <si>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</si>
  <si>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</si>
  <si>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</si>
  <si>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</si>
  <si>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</si>
  <si>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</si>
  <si>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</si>
  <si>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</si>
  <si>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</si>
  <si>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</si>
  <si>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</si>
  <si>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</si>
  <si>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</si>
  <si>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</si>
  <si>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</si>
  <si>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</si>
  <si>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</si>
  <si>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</si>
  <si>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</si>
  <si>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</si>
  <si>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</si>
  <si>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</si>
  <si>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</si>
  <si>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</si>
  <si>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</si>
  <si>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</si>
  <si>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</si>
  <si>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</si>
  <si>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</si>
  <si>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</si>
  <si>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</si>
  <si>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</si>
  <si>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</si>
  <si>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</si>
  <si>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</si>
  <si>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</si>
  <si>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</si>
  <si>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</si>
  <si>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</si>
  <si>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</si>
  <si>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</si>
  <si>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</si>
  <si>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</si>
  <si>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</si>
  <si>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</si>
  <si>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</si>
  <si>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</si>
  <si>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</si>
  <si>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</si>
  <si>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</si>
  <si>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</si>
  <si>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</si>
  <si>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</si>
  <si>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</si>
  <si>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</si>
  <si>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</si>
  <si>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</si>
  <si>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</si>
  <si>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</si>
  <si>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</si>
  <si>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</si>
  <si>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</si>
  <si>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</si>
  <si>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</si>
  <si>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</si>
  <si>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</si>
  <si>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</si>
  <si>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</si>
  <si>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</si>
  <si>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</si>
  <si>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</si>
  <si>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</si>
  <si>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</si>
  <si>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</si>
  <si>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</si>
  <si>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</si>
  <si>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</si>
  <si>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</si>
  <si>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</si>
  <si>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</si>
  <si>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</si>
  <si>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</si>
  <si>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</si>
  <si>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</si>
  <si>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</si>
  <si>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</si>
  <si>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</si>
  <si>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</si>
  <si>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</si>
  <si>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</si>
  <si>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</si>
  <si>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</si>
  <si>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</si>
  <si>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</si>
  <si>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</si>
  <si>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</si>
  <si>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</si>
  <si>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</si>
  <si>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</si>
  <si>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</si>
  <si>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</si>
  <si>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</si>
  <si>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</si>
  <si>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</si>
  <si>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</si>
  <si>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</si>
  <si>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</si>
  <si>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</si>
  <si>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</si>
  <si>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</si>
  <si>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</si>
  <si>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</si>
  <si>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</si>
  <si>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</si>
  <si>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</si>
  <si>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</si>
  <si>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</si>
  <si>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</si>
  <si>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</si>
  <si>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</si>
  <si>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</si>
  <si>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</si>
  <si>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</si>
  <si>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</si>
  <si>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</si>
  <si>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</si>
  <si>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</si>
  <si>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</si>
  <si>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</si>
  <si>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</si>
  <si>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</si>
  <si>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</si>
  <si>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</si>
  <si>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</si>
  <si>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</si>
  <si>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</si>
  <si>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</si>
  <si>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</si>
  <si>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</si>
  <si>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</si>
  <si>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</si>
  <si>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</si>
  <si>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</si>
  <si>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</si>
  <si>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</si>
  <si>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</si>
  <si>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</si>
  <si>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</si>
  <si>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</si>
  <si>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</si>
  <si>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</si>
  <si>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</si>
  <si>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</si>
  <si>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</si>
  <si>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</si>
  <si>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</si>
  <si>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</si>
  <si>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</si>
  <si>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</si>
  <si>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</si>
  <si>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</si>
  <si>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</si>
  <si>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</si>
  <si>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</si>
  <si>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</si>
  <si>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</si>
  <si>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</si>
  <si>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</si>
  <si>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</si>
  <si>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</si>
  <si>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</si>
  <si>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</si>
  <si>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</si>
  <si>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</si>
  <si>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</si>
  <si>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</si>
  <si>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</si>
  <si>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</si>
  <si>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</si>
  <si>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</si>
  <si>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</si>
  <si>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</si>
  <si>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</si>
  <si>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</si>
  <si>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</si>
  <si>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</si>
  <si>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</si>
  <si>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</si>
  <si>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</si>
  <si>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</si>
  <si>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</si>
  <si>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</si>
  <si>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</si>
  <si>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</si>
  <si>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</si>
  <si>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</si>
  <si>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</si>
  <si>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</si>
  <si>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</si>
  <si>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</si>
  <si>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</si>
  <si>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</si>
  <si>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</si>
  <si>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</si>
  <si>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</si>
  <si>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</si>
  <si>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</si>
  <si>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</si>
  <si>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</si>
  <si>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</si>
  <si>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</si>
  <si>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</si>
  <si>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</si>
  <si>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</si>
  <si>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</si>
  <si>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</si>
  <si>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</si>
  <si>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</si>
  <si>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</si>
  <si>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</si>
  <si>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</si>
  <si>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</si>
  <si>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</si>
  <si>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</si>
  <si>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</si>
  <si>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</si>
  <si>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</si>
  <si>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</si>
  <si>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</si>
  <si>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</si>
  <si>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</si>
  <si>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</si>
  <si>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</si>
  <si>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</si>
  <si>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</si>
  <si>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</si>
  <si>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</si>
  <si>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</si>
  <si>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</si>
  <si>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</si>
  <si>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</si>
  <si>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</si>
  <si>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</si>
  <si>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</si>
  <si>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</si>
  <si>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</si>
  <si>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</si>
  <si>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</si>
  <si>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</si>
  <si>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</si>
  <si>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</si>
  <si>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</si>
  <si>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</si>
  <si>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</si>
  <si>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</si>
  <si>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</si>
  <si>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</si>
  <si>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</si>
  <si>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</si>
  <si>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</si>
  <si>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</si>
  <si>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</si>
  <si>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</si>
  <si>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</si>
  <si>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</si>
  <si>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</si>
  <si>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</si>
  <si>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</si>
  <si>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</si>
  <si>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</si>
  <si>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</si>
  <si>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</si>
  <si>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</si>
  <si>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</si>
  <si>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</si>
  <si>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</si>
  <si>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</si>
  <si>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</si>
  <si>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</si>
  <si>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</si>
  <si>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</si>
  <si>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</si>
  <si>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</si>
  <si>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</si>
  <si>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</si>
  <si>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</si>
  <si>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</si>
  <si>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</si>
  <si>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</si>
  <si>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</si>
  <si>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</si>
  <si>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</si>
  <si>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</si>
  <si>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</si>
  <si>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</si>
  <si>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</si>
  <si>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</si>
  <si>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</si>
  <si>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</si>
  <si>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</si>
  <si>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</si>
  <si>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</si>
  <si>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</si>
  <si>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</si>
  <si>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</si>
  <si>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</si>
  <si>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</si>
  <si>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</si>
  <si>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</si>
  <si>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</si>
  <si>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</si>
  <si>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</si>
  <si>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</si>
  <si>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</si>
  <si>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</si>
  <si>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</si>
  <si>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</si>
  <si>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</si>
  <si>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</si>
  <si>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</si>
  <si>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</si>
  <si>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</si>
  <si>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</si>
  <si>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</si>
  <si>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</si>
  <si>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</si>
  <si>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</si>
  <si>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</si>
  <si>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</si>
  <si>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</si>
  <si>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</si>
  <si>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</si>
  <si>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</si>
  <si>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</si>
  <si>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</si>
  <si>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</si>
  <si>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</si>
  <si>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</si>
  <si>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</si>
  <si>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</si>
  <si>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</si>
  <si>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</si>
  <si>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</si>
  <si>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</si>
  <si>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</si>
  <si>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</si>
  <si>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</si>
  <si>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</si>
  <si>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</si>
  <si>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</si>
  <si>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</si>
  <si>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</si>
  <si>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</si>
  <si>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</si>
  <si>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</si>
  <si>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</si>
  <si>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</si>
  <si>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</si>
  <si>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</si>
  <si>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</si>
  <si>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</si>
  <si>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</si>
  <si>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</si>
  <si>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</si>
  <si>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</si>
  <si>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</si>
  <si>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</si>
  <si>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</si>
  <si>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</si>
  <si>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</si>
  <si>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</si>
  <si>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</si>
  <si>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</si>
  <si>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</si>
  <si>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</si>
  <si>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</si>
  <si>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</si>
  <si>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</si>
  <si>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</si>
  <si>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</si>
  <si>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</si>
  <si>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</si>
  <si>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</si>
  <si>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</si>
  <si>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</si>
  <si>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</si>
  <si>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</si>
  <si>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</si>
  <si>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</si>
  <si>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</si>
  <si>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</si>
  <si>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</si>
  <si>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</si>
  <si>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</si>
  <si>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</si>
  <si>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</si>
  <si>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</si>
  <si>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</si>
  <si>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</si>
  <si>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</si>
  <si>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</si>
  <si>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</si>
  <si>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</si>
  <si>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</si>
  <si>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</si>
  <si>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</si>
  <si>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</si>
  <si>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</si>
  <si>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</si>
  <si>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</si>
  <si>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</si>
  <si>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</si>
  <si>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</si>
  <si>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</si>
  <si>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</si>
  <si>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</si>
  <si>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</si>
  <si>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</si>
  <si>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</si>
  <si>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</si>
  <si>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</si>
  <si>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</si>
  <si>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</si>
  <si>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</si>
  <si>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</si>
  <si>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</si>
  <si>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</si>
  <si>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</si>
  <si>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</si>
  <si>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</si>
  <si>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</si>
  <si>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</si>
  <si>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</si>
  <si>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</si>
  <si>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</si>
  <si>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</si>
  <si>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</si>
  <si>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</si>
  <si>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</si>
  <si>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</si>
  <si>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</si>
  <si>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</si>
  <si>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</si>
  <si>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</si>
  <si>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</si>
  <si>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</si>
  <si>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</si>
  <si>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</si>
  <si>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</si>
  <si>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</si>
  <si>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</si>
  <si>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</si>
  <si>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</si>
  <si>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</si>
  <si>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</si>
  <si>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</si>
  <si>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</si>
  <si>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</si>
  <si>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</si>
  <si>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</si>
  <si>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</si>
  <si>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</si>
  <si>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</si>
  <si>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</si>
  <si>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</si>
  <si>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</si>
  <si>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</si>
  <si>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</si>
  <si>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</si>
  <si>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</si>
  <si>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</si>
  <si>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</si>
  <si>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</si>
  <si>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</si>
  <si>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</si>
  <si>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</si>
  <si>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</si>
  <si>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</si>
  <si>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</si>
  <si>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</si>
  <si>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</si>
  <si>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</si>
  <si>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</si>
  <si>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</si>
  <si>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</si>
  <si>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</si>
  <si>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</si>
  <si>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</si>
  <si>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</si>
  <si>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</si>
  <si>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</si>
  <si>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</si>
  <si>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</si>
  <si>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</si>
  <si>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</si>
  <si>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</si>
  <si>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</si>
  <si>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</si>
  <si>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</si>
  <si>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</si>
  <si>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</si>
  <si>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</si>
  <si>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</si>
  <si>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</si>
  <si>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</si>
  <si>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</si>
  <si>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</si>
  <si>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</si>
  <si>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</si>
  <si>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</si>
  <si>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</si>
  <si>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</si>
  <si>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</si>
  <si>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</si>
  <si>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</si>
  <si>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</si>
  <si>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</si>
  <si>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</si>
  <si>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</si>
  <si>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</si>
  <si>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</si>
  <si>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</si>
  <si>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</si>
  <si>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</si>
  <si>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</si>
  <si>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</si>
  <si>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</si>
  <si>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</si>
  <si>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</si>
  <si>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</si>
  <si>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</si>
  <si>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</si>
  <si>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</si>
  <si>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</si>
  <si>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</si>
  <si>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</si>
  <si>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</si>
  <si>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</si>
  <si>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</si>
  <si>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</si>
  <si>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</si>
  <si>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</si>
  <si>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</si>
  <si>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</si>
  <si>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</si>
  <si>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</si>
  <si>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</si>
  <si>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</si>
  <si>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</si>
  <si>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</si>
  <si>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</si>
  <si>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</si>
  <si>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</si>
  <si>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</si>
  <si>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</si>
  <si>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</si>
  <si>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</si>
  <si>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</si>
  <si>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</si>
  <si>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</si>
  <si>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</si>
  <si>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</si>
  <si>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</si>
  <si>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</si>
  <si>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</si>
  <si>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</si>
  <si>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</si>
  <si>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</si>
  <si>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</si>
  <si>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</si>
  <si>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</si>
  <si>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</si>
  <si>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</si>
  <si>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</si>
  <si>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</si>
  <si>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</si>
  <si>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</si>
  <si>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</si>
  <si>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</si>
  <si>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</si>
  <si>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</si>
  <si>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</si>
  <si>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</si>
  <si>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</si>
  <si>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</si>
  <si>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</si>
  <si>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</si>
  <si>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</si>
  <si>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</si>
  <si>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</si>
  <si>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</si>
  <si>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</si>
  <si>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</si>
  <si>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</si>
  <si>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</si>
  <si>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</si>
  <si>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</si>
  <si>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</si>
  <si>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</si>
  <si>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</si>
  <si>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</si>
  <si>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</si>
  <si>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</si>
  <si>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</si>
  <si>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</si>
  <si>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</si>
  <si>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</si>
  <si>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</si>
  <si>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</si>
  <si>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</si>
  <si>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</si>
  <si>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</si>
  <si>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</si>
  <si>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</si>
  <si>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</si>
  <si>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</si>
  <si>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</si>
  <si>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</si>
  <si>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</si>
  <si>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</si>
  <si>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</si>
  <si>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</si>
  <si>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</si>
  <si>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</si>
  <si>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</si>
  <si>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</si>
  <si>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</si>
  <si>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</si>
  <si>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</si>
  <si>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</si>
  <si>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</si>
  <si>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</si>
  <si>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</si>
  <si>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</si>
  <si>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</si>
  <si>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</si>
  <si>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</si>
  <si>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</si>
  <si>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</si>
  <si>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</si>
  <si>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</si>
  <si>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</si>
  <si>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</si>
  <si>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</si>
  <si>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</si>
  <si>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</si>
  <si>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</si>
  <si>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</si>
  <si>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</si>
  <si>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</si>
  <si>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</si>
  <si>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</si>
  <si>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</si>
  <si>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</si>
  <si>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</si>
  <si>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</si>
  <si>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</si>
  <si>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</si>
  <si>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</si>
  <si>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</si>
  <si>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</si>
  <si>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</si>
  <si>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</si>
  <si>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</si>
  <si>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</si>
  <si>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</si>
  <si>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</si>
  <si>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</si>
  <si>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</si>
  <si>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</si>
  <si>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</si>
  <si>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</si>
  <si>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</si>
  <si>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</si>
  <si>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</si>
  <si>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</si>
  <si>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</si>
  <si>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</si>
  <si>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</si>
  <si>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</si>
  <si>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</si>
  <si>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</si>
  <si>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</si>
  <si>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</si>
  <si>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</si>
  <si>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</si>
  <si>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</si>
  <si>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</si>
  <si>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</si>
  <si>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</si>
  <si>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</si>
  <si>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</si>
  <si>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</si>
  <si>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</si>
  <si>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</si>
  <si>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</si>
  <si>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</si>
  <si>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</si>
  <si>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</si>
  <si>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</si>
  <si>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</si>
  <si>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</si>
  <si>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</si>
  <si>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</si>
  <si>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</si>
  <si>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</si>
  <si>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</si>
  <si>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</si>
  <si>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</si>
  <si>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</si>
  <si>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</si>
  <si>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</si>
  <si>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</si>
  <si>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</si>
  <si>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</si>
  <si>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</si>
  <si>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</si>
  <si>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</si>
  <si>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</si>
  <si>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</si>
  <si>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</si>
  <si>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</si>
  <si>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</si>
  <si>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</si>
  <si>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</si>
  <si>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</si>
  <si>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</si>
  <si>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</si>
  <si>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</si>
  <si>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</si>
  <si>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</si>
  <si>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</si>
  <si>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</si>
  <si>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</si>
  <si>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</si>
  <si>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</si>
  <si>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</si>
  <si>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</si>
  <si>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</si>
  <si>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</si>
  <si>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</si>
  <si>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</si>
  <si>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</si>
  <si>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</si>
  <si>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</si>
  <si>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</si>
  <si>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</si>
  <si>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</si>
  <si>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</si>
  <si>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</si>
  <si>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</si>
  <si>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</si>
  <si>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</si>
  <si>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</si>
  <si>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</si>
  <si>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</si>
  <si>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</si>
  <si>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</si>
  <si>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</si>
  <si>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</si>
  <si>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</si>
  <si>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</si>
  <si>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</si>
  <si>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</si>
  <si>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</si>
  <si>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</si>
  <si>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</si>
  <si>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</si>
  <si>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</si>
  <si>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</si>
  <si>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</si>
  <si>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</si>
  <si>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</si>
  <si>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</si>
  <si>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</si>
  <si>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</si>
  <si>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</si>
  <si>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</si>
  <si>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</si>
  <si>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</si>
  <si>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</si>
  <si>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</si>
  <si>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</si>
  <si>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</si>
  <si>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</si>
  <si>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</si>
  <si>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</si>
  <si>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</si>
  <si>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</si>
  <si>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</si>
  <si>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</si>
  <si>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</si>
  <si>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</si>
  <si>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</si>
  <si>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</si>
  <si>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</si>
  <si>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</si>
  <si>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</si>
  <si>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</si>
  <si>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</si>
  <si>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</si>
  <si>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</si>
  <si>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</si>
  <si>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</si>
  <si>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</si>
  <si>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</si>
  <si>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</si>
  <si>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</si>
  <si>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</si>
  <si>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</si>
  <si>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</si>
  <si>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</si>
  <si>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</si>
  <si>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</si>
  <si>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</si>
  <si>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</si>
  <si>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</si>
  <si>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</si>
  <si>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</si>
  <si>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</si>
  <si>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</si>
  <si>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</si>
  <si>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</si>
  <si>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</si>
  <si>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</si>
  <si>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</si>
  <si>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</si>
  <si>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</si>
  <si>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</si>
  <si>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</si>
  <si>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</si>
  <si>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</si>
  <si>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</si>
  <si>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</si>
  <si>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</si>
  <si>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</si>
  <si>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</si>
  <si>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</si>
  <si>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</si>
  <si>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</si>
  <si>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</si>
  <si>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</si>
  <si>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</si>
  <si>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</si>
  <si>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</si>
  <si>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</si>
  <si>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</si>
  <si>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</si>
  <si>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</si>
  <si>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</si>
  <si>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</si>
  <si>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</si>
  <si>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</si>
  <si>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</si>
  <si>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</si>
  <si>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</si>
  <si>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</si>
  <si>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</si>
  <si>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</si>
  <si>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</si>
  <si>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</si>
  <si>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</si>
  <si>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</si>
  <si>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</si>
  <si>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</si>
  <si>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</si>
  <si>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</si>
  <si>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</si>
  <si>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</si>
  <si>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</si>
  <si>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</si>
  <si>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</si>
  <si>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</si>
  <si>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</si>
  <si>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</si>
  <si>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</si>
  <si>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</si>
  <si>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</si>
  <si>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</si>
  <si>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</si>
  <si>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</si>
  <si>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</si>
  <si>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</si>
  <si>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</si>
  <si>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</si>
  <si>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</si>
  <si>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</si>
  <si>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</si>
  <si>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</si>
  <si>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</si>
  <si>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</si>
  <si>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</si>
  <si>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</si>
  <si>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</si>
  <si>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</si>
  <si>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</si>
  <si>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</si>
  <si>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</si>
  <si>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</si>
  <si>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</si>
  <si>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</si>
  <si>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</si>
  <si>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</si>
  <si>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</si>
  <si>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</si>
  <si>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</si>
  <si>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</si>
  <si>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</si>
  <si>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</si>
  <si>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</si>
  <si>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</si>
  <si>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</si>
  <si>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</si>
  <si>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</si>
  <si>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</si>
  <si>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</si>
  <si>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</si>
  <si>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</si>
  <si>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</si>
  <si>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</si>
  <si>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</si>
  <si>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</si>
  <si>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</si>
  <si>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</si>
  <si>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</si>
  <si>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</si>
  <si>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</si>
  <si>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</si>
  <si>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</si>
  <si>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</si>
  <si>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</si>
  <si>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</si>
  <si>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</si>
  <si>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</si>
  <si>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</si>
  <si>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</si>
  <si>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</si>
  <si>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</si>
  <si>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</si>
  <si>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</si>
  <si>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</si>
  <si>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</si>
  <si>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</si>
  <si>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</si>
  <si>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</si>
  <si>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</si>
  <si>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</si>
  <si>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</si>
  <si>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</si>
  <si>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</si>
  <si>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</si>
  <si>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</si>
  <si>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</si>
  <si>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</si>
  <si>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</si>
  <si>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</si>
  <si>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</si>
  <si>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</si>
  <si>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</si>
  <si>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</si>
  <si>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</si>
  <si>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</si>
  <si>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</si>
  <si>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</si>
  <si>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</si>
  <si>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</si>
  <si>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</si>
  <si>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</si>
  <si>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</si>
  <si>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</si>
  <si>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</si>
  <si>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</si>
  <si>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</si>
  <si>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</si>
  <si>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</si>
  <si>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</si>
  <si>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</si>
  <si>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</si>
  <si>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</si>
  <si>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</si>
  <si>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</si>
  <si>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</si>
  <si>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</si>
  <si>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</si>
  <si>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</si>
  <si>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</si>
  <si>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</si>
  <si>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</si>
  <si>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</si>
  <si>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</si>
  <si>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</si>
  <si>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</si>
  <si>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</si>
  <si>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</si>
  <si>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</si>
  <si>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</si>
  <si>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</si>
  <si>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</si>
  <si>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</si>
  <si>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</si>
  <si>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</si>
  <si>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</si>
  <si>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</si>
  <si>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</si>
  <si>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</si>
  <si>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</si>
  <si>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</si>
  <si>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</si>
  <si>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</si>
  <si>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</si>
  <si>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</si>
  <si>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</si>
  <si>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</si>
  <si>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</si>
  <si>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</si>
  <si>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</si>
  <si>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</si>
  <si>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</si>
  <si>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</si>
  <si>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</si>
  <si>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</si>
  <si>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</si>
  <si>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</si>
  <si>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</si>
  <si>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</si>
  <si>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</si>
  <si>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</si>
  <si>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</si>
  <si>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</si>
  <si>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</si>
  <si>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</si>
  <si>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</si>
  <si>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</si>
  <si>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</si>
  <si>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</si>
  <si>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</si>
  <si>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</si>
  <si>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</si>
  <si>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</si>
  <si>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</si>
  <si>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</si>
  <si>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</si>
  <si>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</si>
  <si>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</si>
  <si>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</si>
  <si>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</si>
  <si>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</si>
  <si>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</si>
  <si>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</si>
  <si>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</si>
  <si>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</si>
  <si>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</si>
  <si>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</si>
  <si>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</si>
  <si>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</si>
  <si>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</si>
  <si>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</si>
  <si>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</si>
  <si>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</si>
  <si>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</si>
  <si>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</si>
  <si>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</si>
  <si>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</si>
  <si>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</si>
  <si>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</si>
  <si>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</si>
  <si>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</si>
  <si>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</si>
  <si>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</si>
  <si>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</si>
  <si>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</si>
  <si>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</si>
  <si>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</si>
  <si>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</si>
  <si>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</si>
  <si>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</si>
  <si>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</si>
  <si>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</si>
  <si>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</si>
  <si>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</si>
  <si>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</si>
  <si>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</si>
  <si>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</si>
  <si>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</si>
  <si>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</si>
  <si>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</si>
  <si>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</si>
  <si>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</si>
  <si>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</si>
  <si>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</si>
  <si>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</si>
  <si>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</si>
  <si>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</si>
  <si>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</si>
  <si>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</si>
  <si>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</si>
  <si>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</si>
  <si>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</si>
  <si>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</si>
  <si>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</si>
  <si>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</si>
  <si>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</si>
  <si>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</si>
  <si>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</si>
  <si>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</si>
  <si>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</si>
  <si>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</si>
  <si>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</si>
  <si>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</si>
  <si>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</si>
  <si>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</si>
  <si>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</si>
  <si>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</si>
  <si>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</si>
  <si>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</si>
  <si>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</si>
  <si>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</si>
  <si>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</si>
  <si>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</si>
  <si>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</si>
  <si>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</si>
  <si>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</si>
  <si>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</si>
  <si>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</si>
  <si>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</si>
  <si>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</si>
  <si>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</si>
  <si>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</si>
  <si>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</si>
  <si>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</si>
  <si>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</si>
  <si>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</si>
  <si>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</si>
  <si>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</si>
  <si>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</si>
  <si>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</si>
  <si>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</si>
  <si>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</si>
  <si>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</si>
  <si>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</si>
  <si>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</si>
  <si>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</si>
  <si>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</si>
  <si>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</si>
  <si>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</si>
  <si>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</si>
  <si>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</si>
  <si>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</si>
  <si>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</si>
  <si>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</si>
  <si>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</si>
  <si>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</si>
  <si>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</si>
  <si>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</si>
  <si>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</si>
  <si>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</si>
  <si>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</si>
  <si>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</si>
  <si>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</si>
  <si>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</si>
  <si>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</si>
  <si>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</si>
  <si>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</si>
  <si>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</si>
  <si>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</si>
  <si>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</si>
  <si>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</si>
  <si>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</si>
  <si>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</si>
  <si>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</si>
  <si>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</si>
  <si>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</si>
  <si>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</si>
  <si>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</si>
  <si>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</si>
  <si>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</si>
  <si>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</si>
  <si>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</si>
  <si>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</si>
  <si>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</si>
  <si>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</si>
  <si>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</si>
  <si>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</si>
  <si>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</si>
  <si>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</si>
  <si>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</si>
  <si>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</si>
  <si>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</si>
  <si>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</si>
  <si>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</si>
  <si>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</si>
  <si>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</si>
  <si>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</si>
  <si>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</si>
  <si>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</si>
  <si>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</si>
  <si>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</si>
  <si>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</si>
  <si>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</si>
  <si>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</si>
  <si>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</si>
  <si>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</si>
  <si>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</si>
  <si>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</si>
  <si>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</si>
  <si>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</si>
  <si>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</si>
  <si>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</si>
  <si>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</si>
  <si>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</si>
  <si>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</si>
  <si>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</si>
  <si>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</si>
  <si>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</si>
  <si>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</si>
  <si>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</si>
  <si>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</si>
  <si>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</si>
  <si>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</si>
  <si>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</si>
  <si>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</si>
  <si>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</si>
  <si>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</si>
  <si>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</si>
  <si>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</si>
  <si>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</si>
  <si>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</si>
  <si>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</si>
  <si>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</si>
  <si>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</si>
  <si>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</si>
  <si>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</si>
  <si>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</si>
  <si>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</si>
  <si>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</si>
  <si>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</si>
  <si>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</si>
  <si>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</si>
  <si>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</si>
  <si>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</si>
  <si>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</si>
  <si>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</si>
  <si>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</si>
  <si>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</si>
  <si>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</si>
  <si>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</si>
  <si>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</si>
  <si>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</si>
  <si>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</si>
  <si>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</si>
  <si>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</si>
  <si>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</si>
  <si>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</si>
  <si>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</si>
  <si>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</si>
  <si>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</si>
  <si>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</si>
  <si>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</si>
  <si>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</si>
  <si>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</si>
  <si>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</si>
  <si>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</si>
  <si>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</si>
  <si>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</si>
  <si>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</si>
  <si>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</si>
  <si>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</si>
  <si>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</si>
  <si>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</si>
  <si>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</si>
  <si>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</si>
  <si>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</si>
  <si>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</si>
  <si>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</si>
  <si>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</si>
  <si>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</si>
  <si>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</si>
  <si>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</si>
  <si>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</si>
  <si>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</si>
  <si>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</si>
  <si>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</si>
  <si>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</si>
  <si>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</si>
  <si>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</si>
  <si>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</si>
  <si>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</si>
  <si>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</si>
  <si>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</si>
  <si>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</si>
  <si>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</si>
  <si>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</si>
  <si>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</si>
  <si>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</si>
  <si>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</si>
  <si>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</si>
  <si>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</si>
  <si>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</si>
  <si>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</si>
  <si>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</si>
  <si>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</si>
  <si>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</si>
  <si>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</si>
  <si>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</si>
  <si>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</si>
  <si>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</si>
  <si>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</si>
  <si>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</si>
  <si>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</si>
  <si>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</si>
  <si>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</si>
  <si>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</si>
  <si>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</si>
  <si>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</si>
  <si>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</si>
  <si>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</si>
  <si>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</si>
  <si>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</si>
  <si>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</si>
  <si>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</si>
  <si>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</si>
  <si>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</si>
  <si>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</si>
  <si>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</si>
  <si>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</si>
  <si>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</si>
  <si>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</si>
  <si>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</si>
  <si>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</si>
  <si>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</si>
  <si>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</si>
  <si>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</si>
  <si>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</si>
  <si>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</si>
  <si>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</si>
  <si>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</si>
  <si>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</si>
  <si>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</si>
  <si>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</si>
  <si>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</si>
  <si>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</si>
  <si>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</si>
  <si>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</si>
  <si>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</si>
  <si>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</si>
  <si>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</si>
  <si>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</si>
  <si>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</si>
  <si>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</si>
  <si>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</si>
  <si>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</si>
  <si>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</si>
  <si>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</si>
  <si>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</si>
  <si>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</si>
  <si>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</si>
  <si>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</si>
  <si>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</si>
  <si>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</si>
  <si>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</si>
  <si>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</si>
  <si>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</si>
  <si>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</si>
  <si>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</si>
  <si>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</si>
  <si>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</si>
  <si>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</si>
  <si>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</si>
  <si>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</si>
  <si>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</si>
  <si>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</si>
  <si>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</si>
  <si>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</si>
  <si>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</si>
  <si>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</si>
  <si>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</si>
  <si>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</si>
  <si>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</si>
  <si>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</si>
  <si>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</si>
  <si>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</si>
  <si>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</si>
  <si>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</si>
  <si>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</si>
  <si>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</si>
  <si>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</si>
  <si>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</si>
  <si>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</si>
  <si>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</si>
  <si>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</si>
  <si>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</si>
  <si>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</si>
  <si>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</si>
  <si>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</si>
  <si>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</si>
  <si>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</si>
  <si>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</si>
  <si>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</si>
  <si>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</si>
  <si>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</si>
  <si>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</si>
  <si>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</si>
  <si>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</si>
  <si>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</si>
  <si>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</si>
  <si>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</si>
  <si>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</si>
  <si>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</si>
  <si>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</si>
  <si>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</si>
  <si>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</si>
  <si>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</si>
  <si>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</si>
  <si>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</si>
  <si>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</si>
  <si>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</si>
  <si>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</si>
  <si>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</si>
  <si>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</si>
  <si>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</si>
  <si>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</si>
  <si>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</si>
  <si>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</si>
  <si>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</si>
  <si>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</si>
  <si>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</si>
  <si>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</si>
  <si>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</si>
  <si>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</si>
  <si>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</si>
  <si>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</si>
  <si>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</si>
  <si>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</si>
  <si>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</si>
  <si>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</si>
  <si>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</si>
  <si>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</si>
  <si>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</si>
  <si>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</si>
  <si>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</si>
  <si>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</si>
  <si>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</si>
  <si>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</si>
  <si>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</si>
  <si>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</si>
  <si>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</si>
  <si>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</si>
  <si>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</si>
  <si>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</si>
  <si>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</si>
  <si>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</si>
  <si>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</si>
  <si>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</si>
  <si>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</si>
  <si>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</si>
  <si>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</si>
  <si>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</si>
  <si>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</si>
  <si>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</si>
  <si>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</si>
  <si>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</si>
  <si>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</si>
  <si>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</si>
  <si>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</si>
  <si>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</si>
  <si>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</si>
  <si>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</si>
  <si>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</si>
  <si>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</si>
  <si>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</si>
  <si>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</si>
  <si>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</si>
  <si>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</si>
  <si>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</si>
  <si>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</si>
  <si>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</si>
  <si>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</si>
  <si>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</si>
  <si>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</si>
  <si>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</si>
  <si>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</si>
  <si>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</si>
  <si>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</si>
  <si>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</si>
  <si>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</si>
  <si>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</si>
  <si>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</si>
  <si>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</si>
  <si>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</si>
  <si>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</si>
  <si>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</si>
  <si>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</si>
  <si>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</si>
  <si>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</si>
  <si>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</si>
  <si>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</si>
  <si>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</si>
  <si>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</si>
  <si>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</si>
  <si>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</si>
  <si>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</si>
  <si>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</si>
  <si>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</si>
  <si>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</si>
  <si>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</si>
  <si>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</si>
  <si>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</si>
  <si>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</si>
  <si>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</si>
  <si>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</si>
  <si>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</si>
  <si>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</si>
  <si>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</si>
  <si>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</si>
  <si>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</si>
  <si>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</si>
  <si>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</si>
  <si>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</si>
  <si>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</si>
  <si>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</si>
  <si>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</si>
  <si>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</si>
  <si>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</si>
  <si>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</si>
  <si>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</si>
  <si>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</si>
  <si>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</si>
  <si>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</si>
  <si>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</si>
  <si>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</si>
  <si>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</si>
  <si>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</si>
  <si>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</si>
  <si>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</si>
  <si>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</si>
  <si>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</si>
  <si>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</si>
  <si>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</si>
  <si>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</si>
  <si>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</si>
  <si>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</si>
  <si>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</si>
  <si>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</si>
  <si>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</si>
  <si>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</si>
  <si>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</si>
  <si>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</si>
  <si>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</si>
  <si>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</si>
  <si>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</si>
  <si>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</si>
  <si>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</si>
  <si>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</si>
  <si>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</si>
  <si>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</si>
  <si>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</si>
  <si>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</si>
  <si>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</si>
  <si>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</si>
  <si>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</si>
  <si>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</si>
  <si>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</si>
  <si>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</si>
  <si>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</si>
  <si>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</si>
  <si>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</si>
  <si>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</si>
  <si>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</si>
  <si>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</si>
  <si>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</si>
  <si>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</si>
  <si>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</si>
  <si>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</si>
  <si>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</si>
  <si>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</si>
  <si>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</si>
  <si>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</si>
  <si>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</si>
  <si>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</si>
  <si>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</si>
  <si>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</si>
  <si>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</si>
  <si>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</si>
  <si>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</si>
  <si>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</si>
  <si>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</si>
  <si>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</si>
  <si>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</si>
  <si>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</si>
  <si>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</si>
  <si>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</si>
  <si>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</si>
  <si>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</si>
  <si>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</si>
  <si>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</si>
  <si>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</si>
  <si>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</si>
  <si>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</si>
  <si>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</si>
  <si>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</si>
  <si>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</si>
  <si>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</si>
  <si>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</si>
  <si>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</si>
  <si>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</si>
  <si>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</si>
  <si>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</si>
  <si>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</si>
  <si>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</si>
  <si>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</si>
  <si>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</si>
  <si>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</si>
  <si>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</si>
  <si>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</si>
  <si>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</si>
  <si>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</si>
  <si>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</si>
  <si>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</si>
  <si>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</si>
  <si>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</si>
  <si>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</si>
  <si>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</si>
  <si>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</si>
  <si>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</si>
  <si>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</si>
  <si>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</si>
  <si>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</si>
  <si>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</si>
  <si>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</si>
  <si>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</si>
  <si>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</si>
  <si>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</si>
  <si>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</si>
  <si>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</si>
  <si>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</si>
  <si>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</si>
  <si>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</si>
  <si>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</si>
  <si>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</si>
  <si>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</si>
  <si>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</si>
  <si>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</si>
  <si>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</si>
  <si>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</si>
  <si>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</si>
  <si>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</si>
  <si>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</si>
  <si>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</si>
  <si>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</si>
  <si>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</si>
  <si>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</si>
  <si>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</si>
  <si>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</si>
  <si>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</si>
  <si>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</si>
  <si>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</si>
  <si>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</si>
  <si>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</si>
  <si>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</si>
  <si>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</si>
  <si>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</si>
  <si>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</si>
  <si>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</si>
  <si>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</si>
  <si>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</si>
  <si>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</si>
  <si>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</si>
  <si>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</si>
  <si>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</si>
  <si>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</si>
  <si>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</si>
  <si>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</si>
  <si>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</si>
  <si>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</si>
  <si>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</si>
  <si>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</si>
  <si>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</si>
  <si>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</si>
  <si>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</si>
  <si>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</si>
  <si>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</si>
  <si>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</si>
  <si>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</si>
  <si>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</si>
  <si>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</si>
  <si>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</si>
  <si>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</si>
  <si>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</si>
  <si>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</si>
  <si>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</si>
  <si>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</si>
  <si>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</si>
  <si>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</si>
  <si>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</si>
  <si>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</si>
  <si>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</si>
  <si>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</si>
  <si>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</si>
  <si>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</si>
  <si>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</si>
  <si>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</si>
  <si>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</si>
  <si>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</si>
  <si>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</si>
  <si>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</si>
  <si>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</si>
  <si>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</si>
  <si>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</si>
  <si>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</si>
  <si>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</si>
  <si>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</si>
  <si>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</si>
  <si>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</si>
  <si>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</si>
  <si>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</si>
  <si>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</si>
  <si>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</si>
  <si>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</si>
  <si>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</si>
  <si>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</si>
  <si>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</si>
  <si>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</si>
  <si>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</si>
  <si>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</si>
  <si>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</si>
  <si>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</si>
  <si>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</si>
  <si>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</si>
  <si>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</si>
  <si>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</si>
  <si>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</si>
  <si>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</si>
  <si>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</si>
  <si>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</si>
  <si>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</si>
  <si>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</si>
  <si>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</si>
  <si>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</si>
  <si>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</si>
  <si>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</si>
  <si>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</si>
  <si>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</si>
  <si>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</si>
  <si>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</si>
  <si>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</si>
  <si>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</si>
  <si>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</si>
  <si>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</si>
  <si>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</si>
  <si>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</si>
  <si>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</si>
  <si>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</si>
  <si>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</si>
  <si>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</si>
  <si>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</si>
  <si>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</si>
  <si>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</si>
  <si>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</si>
  <si>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</si>
  <si>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</si>
  <si>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</si>
  <si>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</si>
  <si>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</si>
  <si>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</si>
  <si>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</si>
  <si>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</si>
  <si>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</si>
  <si>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</si>
  <si>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</si>
  <si>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</si>
  <si>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</si>
  <si>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</si>
  <si>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</si>
  <si>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</si>
  <si>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</si>
  <si>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</si>
  <si>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</si>
  <si>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</si>
  <si>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</si>
  <si>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</si>
  <si>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</si>
  <si>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</si>
  <si>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</si>
  <si>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</si>
  <si>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</si>
  <si>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</si>
  <si>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</si>
  <si>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</si>
  <si>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</si>
  <si>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</si>
  <si>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</si>
  <si>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</si>
  <si>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</si>
  <si>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</si>
  <si>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</si>
  <si>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</si>
  <si>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</si>
  <si>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</si>
  <si>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</si>
  <si>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</si>
  <si>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</si>
  <si>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</si>
  <si>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</si>
  <si>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</si>
  <si>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</si>
  <si>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</si>
  <si>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</si>
  <si>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</si>
  <si>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</si>
  <si>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</si>
  <si>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</si>
  <si>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</si>
  <si>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</si>
  <si>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</si>
  <si>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</si>
  <si>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</si>
  <si>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</si>
  <si>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</si>
  <si>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</si>
  <si>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</si>
  <si>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</si>
  <si>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</si>
  <si>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</si>
  <si>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</si>
  <si>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</si>
  <si>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</si>
  <si>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</si>
  <si>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</si>
  <si>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</si>
  <si>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</si>
  <si>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</si>
  <si>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</si>
  <si>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</si>
  <si>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</si>
  <si>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</si>
  <si>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</si>
  <si>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</si>
  <si>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</si>
  <si>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</si>
  <si>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</si>
  <si>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</si>
  <si>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</si>
  <si>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</si>
  <si>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</si>
  <si>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</si>
  <si>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</si>
  <si>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</si>
  <si>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</si>
  <si>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</si>
  <si>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</si>
  <si>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</si>
  <si>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</si>
  <si>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</si>
  <si>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</si>
  <si>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</si>
  <si>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</si>
  <si>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</si>
  <si>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</si>
  <si>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</si>
  <si>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</si>
  <si>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</si>
  <si>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</si>
  <si>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</si>
  <si>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</si>
  <si>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</si>
  <si>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</si>
  <si>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</si>
  <si>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</si>
  <si>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</si>
  <si>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</si>
  <si>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</si>
  <si>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</si>
  <si>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</si>
  <si>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</si>
  <si>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</si>
  <si>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</si>
  <si>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</si>
  <si>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</si>
  <si>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</si>
  <si>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</si>
  <si>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</si>
  <si>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</si>
  <si>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</si>
  <si>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</si>
  <si>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</si>
  <si>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</si>
  <si>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</si>
  <si>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</si>
  <si>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</si>
  <si>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</si>
  <si>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</si>
  <si>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</si>
  <si>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</si>
  <si>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</si>
  <si>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</si>
  <si>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</si>
  <si>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</si>
  <si>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</si>
  <si>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</si>
  <si>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</si>
  <si>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</si>
  <si>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</si>
  <si>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</si>
  <si>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</si>
  <si>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</si>
  <si>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</si>
  <si>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</si>
  <si>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</si>
  <si>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</si>
  <si>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</si>
  <si>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</si>
  <si>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</si>
  <si>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</si>
  <si>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</si>
  <si>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</si>
  <si>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</si>
  <si>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</si>
  <si>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</si>
  <si>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</si>
  <si>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</si>
  <si>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</si>
  <si>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</si>
  <si>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</si>
  <si>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</si>
  <si>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</si>
  <si>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</si>
  <si>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</si>
  <si>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</si>
  <si>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</si>
  <si>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</si>
  <si>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</si>
  <si>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</si>
  <si>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</si>
  <si>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</si>
  <si>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</si>
  <si>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</si>
  <si>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</si>
  <si>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</si>
  <si>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</si>
  <si>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</si>
  <si>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</si>
  <si>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</si>
  <si>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</si>
  <si>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</si>
  <si>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</si>
  <si>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</si>
  <si>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</si>
  <si>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</si>
  <si>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</si>
  <si>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</si>
  <si>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</si>
  <si>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</si>
  <si>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</si>
  <si>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</si>
  <si>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</si>
  <si>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</si>
  <si>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</si>
  <si>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</si>
  <si>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</si>
  <si>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</si>
  <si>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</si>
  <si>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</si>
  <si>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</si>
  <si>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</si>
  <si>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</si>
  <si>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</si>
  <si>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</si>
  <si>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</si>
  <si>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</si>
  <si>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</si>
  <si>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</si>
  <si>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</si>
  <si>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</si>
  <si>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</si>
  <si>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</si>
  <si>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</si>
  <si>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</si>
  <si>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</si>
  <si>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</si>
  <si>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</si>
  <si>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</si>
  <si>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</si>
  <si>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</si>
  <si>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</si>
  <si>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</si>
  <si>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</si>
  <si>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</si>
  <si>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</si>
  <si>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</si>
  <si>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</si>
  <si>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</si>
  <si>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</si>
  <si>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</si>
  <si>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</si>
  <si>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</si>
  <si>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</si>
  <si>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</si>
  <si>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</si>
  <si>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</si>
  <si>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</si>
  <si>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</si>
  <si>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</si>
  <si>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</si>
  <si>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</si>
  <si>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</si>
  <si>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</si>
  <si>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</si>
  <si>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</si>
  <si>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</si>
  <si>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</si>
  <si>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</si>
  <si>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</si>
  <si>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</si>
  <si>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</si>
  <si>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</si>
  <si>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</si>
  <si>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</si>
  <si>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</si>
  <si>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</si>
  <si>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</si>
  <si>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</si>
  <si>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</si>
  <si>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</si>
  <si>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</si>
  <si>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</si>
  <si>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</si>
  <si>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</si>
  <si>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</si>
  <si>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</si>
  <si>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</si>
  <si>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</si>
  <si>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</si>
  <si>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</si>
  <si>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</si>
  <si>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</si>
  <si>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</si>
  <si>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</si>
  <si>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</si>
  <si>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</si>
  <si>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</si>
  <si>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</si>
  <si>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</si>
  <si>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</si>
  <si>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</si>
  <si>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</si>
  <si>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</si>
  <si>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</si>
  <si>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</si>
  <si>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</si>
  <si>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</si>
  <si>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</si>
  <si>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</si>
  <si>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</si>
  <si>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</si>
  <si>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</si>
  <si>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</si>
  <si>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</si>
  <si>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</si>
  <si>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</si>
  <si>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</si>
  <si>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</si>
  <si>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</si>
  <si>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</si>
  <si>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</si>
  <si>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</si>
  <si>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</si>
  <si>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</si>
  <si>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</si>
  <si>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</si>
  <si>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</si>
  <si>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</si>
  <si>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</si>
  <si>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</si>
  <si>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</si>
  <si>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</si>
  <si>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</si>
  <si>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</si>
  <si>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</si>
  <si>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</si>
  <si>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</si>
  <si>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</si>
  <si>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</si>
  <si>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</si>
  <si>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</si>
  <si>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</si>
  <si>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</si>
  <si>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</si>
  <si>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</si>
  <si>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</si>
  <si>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</si>
  <si>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</si>
  <si>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</si>
  <si>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</si>
  <si>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</si>
  <si>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</si>
  <si>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</si>
  <si>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</si>
  <si>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</si>
  <si>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</si>
  <si>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</si>
  <si>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</si>
  <si>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</si>
  <si>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</si>
  <si>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</si>
  <si>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</si>
  <si>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</si>
  <si>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</si>
  <si>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</si>
  <si>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</si>
  <si>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</si>
  <si>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</si>
  <si>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</si>
  <si>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</si>
  <si>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</si>
  <si>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</si>
  <si>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</si>
  <si>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</si>
  <si>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</si>
  <si>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</si>
  <si>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</si>
  <si>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</si>
  <si>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</si>
  <si>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</si>
  <si>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</si>
  <si>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</si>
  <si>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</si>
  <si>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</si>
  <si>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</si>
  <si>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</si>
  <si>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</si>
  <si>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</si>
  <si>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</si>
  <si>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</si>
  <si>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</si>
  <si>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</si>
  <si>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</si>
  <si>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</si>
  <si>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</si>
  <si>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</si>
  <si>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</si>
  <si>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</si>
  <si>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</si>
  <si>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</si>
  <si>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</si>
  <si>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</si>
  <si>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</si>
  <si>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</si>
  <si>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</si>
  <si>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</si>
  <si>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</si>
  <si>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</si>
  <si>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</si>
  <si>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</si>
  <si>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</si>
  <si>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</si>
  <si>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</si>
  <si>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</si>
  <si>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</si>
  <si>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</si>
  <si>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</si>
  <si>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</si>
  <si>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</si>
  <si>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</si>
  <si>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</si>
  <si>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</si>
  <si>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</si>
  <si>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</si>
  <si>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</si>
  <si>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</si>
  <si>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</si>
  <si>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</si>
  <si>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</si>
  <si>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</si>
  <si>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</si>
  <si>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</si>
  <si>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</si>
  <si>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</si>
  <si>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</si>
  <si>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</si>
  <si>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</si>
  <si>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</si>
  <si>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</si>
  <si>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</si>
  <si>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</si>
  <si>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</si>
  <si>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</si>
  <si>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</si>
  <si>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</si>
  <si>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</si>
  <si>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</si>
  <si>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</si>
  <si>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</si>
  <si>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</si>
  <si>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</si>
  <si>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</si>
  <si>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</si>
  <si>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</si>
  <si>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</si>
  <si>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</si>
  <si>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</si>
  <si>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</si>
  <si>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</si>
  <si>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</si>
  <si>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</si>
  <si>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</si>
  <si>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</si>
  <si>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</si>
  <si>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</si>
  <si>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</si>
  <si>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</si>
  <si>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</si>
  <si>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</si>
  <si>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</si>
  <si>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</si>
  <si>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</si>
  <si>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</si>
  <si>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</si>
  <si>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</si>
  <si>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</si>
  <si>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</si>
  <si>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</si>
  <si>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</si>
  <si>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</si>
  <si>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</si>
  <si>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</si>
  <si>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</si>
  <si>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</si>
  <si>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</si>
  <si>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</si>
  <si>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</si>
  <si>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</si>
  <si>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</si>
  <si>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</si>
  <si>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</si>
  <si>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</si>
  <si>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</si>
  <si>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</si>
  <si>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</si>
  <si>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</si>
  <si>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</si>
  <si>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</si>
  <si>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</si>
  <si>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</si>
  <si>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</si>
  <si>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</si>
  <si>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</si>
  <si>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</si>
  <si>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</si>
  <si>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</si>
  <si>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</si>
  <si>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</si>
  <si>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</si>
  <si>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</si>
  <si>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</si>
  <si>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</si>
  <si>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</si>
  <si>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</si>
  <si>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</si>
  <si>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</si>
  <si>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</si>
  <si>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</si>
  <si>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</si>
  <si>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</si>
  <si>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</si>
  <si>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</si>
  <si>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</si>
  <si>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</si>
  <si>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</si>
  <si>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</si>
  <si>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</si>
  <si>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</si>
  <si>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</si>
  <si>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</si>
  <si>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</si>
  <si>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</si>
  <si>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</si>
  <si>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</si>
  <si>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</si>
  <si>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</si>
  <si>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</si>
  <si>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</si>
  <si>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</si>
  <si>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</si>
  <si>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</si>
  <si>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</si>
  <si>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</si>
  <si>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</si>
  <si>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</si>
  <si>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</si>
  <si>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</si>
  <si>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</si>
  <si>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</si>
  <si>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</si>
  <si>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</si>
  <si>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</si>
  <si>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</si>
  <si>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</si>
  <si>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</si>
  <si>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</si>
  <si>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</si>
  <si>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</si>
  <si>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</si>
  <si>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</si>
  <si>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</si>
  <si>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</si>
  <si>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</si>
  <si>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</si>
  <si>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</si>
  <si>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</si>
  <si>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</si>
  <si>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</si>
  <si>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</si>
  <si>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</si>
  <si>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</si>
  <si>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</si>
  <si>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</si>
  <si>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</si>
  <si>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</si>
  <si>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</si>
  <si>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</si>
  <si>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</si>
  <si>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</si>
  <si>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</si>
  <si>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</si>
  <si>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</si>
  <si>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</si>
  <si>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</si>
  <si>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</si>
  <si>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</si>
  <si>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</si>
  <si>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</si>
  <si>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</si>
  <si>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</si>
  <si>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</si>
  <si>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</si>
  <si>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</si>
  <si>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</si>
  <si>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</si>
  <si>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</si>
  <si>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</si>
  <si>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</si>
  <si>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</si>
  <si>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</si>
  <si>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</si>
  <si>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</si>
  <si>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</si>
  <si>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</si>
  <si>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</si>
  <si>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</si>
  <si>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</si>
  <si>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</si>
  <si>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</si>
  <si>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</si>
  <si>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</si>
  <si>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</si>
  <si>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</si>
  <si>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</si>
  <si>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</si>
  <si>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</si>
  <si>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</si>
  <si>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</si>
  <si>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</si>
  <si>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</si>
  <si>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</si>
  <si>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</si>
  <si>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</si>
  <si>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</si>
  <si>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</si>
  <si>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</si>
  <si>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</si>
  <si>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</si>
  <si>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</si>
  <si>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</si>
  <si>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</si>
  <si>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</si>
  <si>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</si>
  <si>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</si>
  <si>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</si>
  <si>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</si>
  <si>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</si>
  <si>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</si>
  <si>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</si>
  <si>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</si>
  <si>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</si>
  <si>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</si>
  <si>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</si>
  <si>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</si>
  <si>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</si>
  <si>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</si>
  <si>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</si>
  <si>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</si>
  <si>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</si>
  <si>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</si>
  <si>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</si>
  <si>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</si>
  <si>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</si>
  <si>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</si>
  <si>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</si>
  <si>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</si>
  <si>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</si>
  <si>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</si>
  <si>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</si>
  <si>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</si>
  <si>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</si>
  <si>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</si>
  <si>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</si>
  <si>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</si>
  <si>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</si>
  <si>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</si>
  <si>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</si>
  <si>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</si>
  <si>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</si>
  <si>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</si>
  <si>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</si>
  <si>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</si>
  <si>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</si>
  <si>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</si>
  <si>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</si>
  <si>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</si>
  <si>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</si>
  <si>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</si>
  <si>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</si>
  <si>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</si>
  <si>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</si>
  <si>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</si>
  <si>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</si>
  <si>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</si>
  <si>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</si>
  <si>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</si>
  <si>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</si>
  <si>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</si>
  <si>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</si>
  <si>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</si>
  <si>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</si>
  <si>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</si>
  <si>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</si>
  <si>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</si>
  <si>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</si>
  <si>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</si>
  <si>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</si>
  <si>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</si>
  <si>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</si>
  <si>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</si>
  <si>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</si>
  <si>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</si>
  <si>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</si>
  <si>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</si>
  <si>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</si>
  <si>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</si>
  <si>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</si>
  <si>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</si>
  <si>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</si>
  <si>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</si>
  <si>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</si>
  <si>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</si>
  <si>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</si>
  <si>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</si>
  <si>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</si>
  <si>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</si>
  <si>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</si>
  <si>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</si>
  <si>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</si>
  <si>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</si>
  <si>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</si>
  <si>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</si>
  <si>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</si>
  <si>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</si>
  <si>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</si>
  <si>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</si>
  <si>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</si>
  <si>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</si>
  <si>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</si>
  <si>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</si>
  <si>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</si>
  <si>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</si>
  <si>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</si>
  <si>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</si>
  <si>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</si>
  <si>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</si>
  <si>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</si>
  <si>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</si>
  <si>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</si>
  <si>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</si>
  <si>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</si>
  <si>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</si>
  <si>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</si>
  <si>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</si>
  <si>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</si>
  <si>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</si>
  <si>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</si>
  <si>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</si>
  <si>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</si>
  <si>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</si>
  <si>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</si>
  <si>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</si>
  <si>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</si>
  <si>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</si>
  <si>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</si>
  <si>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</si>
  <si>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</si>
  <si>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</si>
  <si>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</si>
  <si>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</si>
  <si>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</si>
  <si>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</si>
  <si>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</si>
  <si>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</si>
  <si>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</si>
  <si>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</si>
  <si>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</si>
  <si>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</si>
  <si>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</si>
  <si>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</si>
  <si>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</si>
  <si>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</si>
  <si>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</si>
  <si>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</si>
  <si>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</si>
  <si>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</si>
  <si>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</si>
  <si>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</si>
  <si>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</si>
  <si>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</si>
  <si>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</si>
  <si>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</si>
  <si>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</si>
  <si>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</si>
  <si>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</si>
  <si>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</si>
  <si>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</si>
  <si>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</si>
  <si>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</si>
  <si>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</si>
  <si>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</si>
  <si>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</si>
  <si>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</si>
  <si>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</si>
  <si>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</si>
  <si>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</si>
  <si>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</si>
  <si>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</si>
  <si>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</si>
  <si>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</si>
  <si>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</si>
  <si>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</si>
  <si>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</si>
  <si>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</si>
  <si>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</si>
  <si>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</si>
  <si>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</si>
  <si>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</si>
  <si>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</si>
  <si>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</si>
  <si>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</si>
  <si>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</si>
  <si>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</si>
  <si>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</si>
  <si>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</si>
  <si>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</si>
  <si>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</si>
  <si>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</si>
  <si>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</si>
  <si>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</si>
  <si>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</si>
  <si>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</si>
  <si>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</si>
  <si>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</si>
  <si>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</si>
  <si>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</si>
  <si>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</si>
  <si>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</si>
  <si>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</si>
  <si>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</si>
  <si>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</si>
  <si>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</si>
  <si>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</si>
  <si>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</si>
  <si>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</si>
  <si>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</si>
  <si>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</si>
  <si>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</si>
  <si>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</si>
  <si>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</si>
  <si>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</si>
  <si>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</si>
  <si>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</si>
  <si>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</si>
  <si>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</si>
  <si>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</si>
  <si>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</si>
  <si>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</si>
  <si>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</si>
  <si>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</si>
  <si>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</si>
  <si>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</si>
  <si>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</si>
  <si>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</si>
  <si>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</si>
  <si>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</si>
  <si>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</si>
  <si>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</si>
  <si>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</si>
  <si>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</si>
  <si>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</si>
  <si>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</si>
  <si>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</si>
  <si>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</si>
  <si>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</si>
  <si>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</si>
  <si>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</si>
  <si>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</si>
  <si>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</si>
  <si>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</si>
  <si>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</si>
  <si>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</si>
  <si>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</si>
  <si>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</si>
  <si>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</si>
  <si>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</si>
  <si>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</si>
  <si>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</si>
  <si>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</si>
  <si>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</si>
  <si>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</si>
  <si>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</si>
  <si>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</si>
  <si>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</si>
  <si>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</si>
  <si>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</si>
  <si>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</si>
  <si>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</si>
  <si>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</si>
  <si>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</si>
  <si>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</si>
  <si>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</si>
  <si>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</si>
  <si>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</si>
  <si>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</si>
  <si>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</si>
  <si>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</si>
  <si>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</si>
  <si>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</si>
  <si>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</si>
  <si>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</si>
  <si>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</si>
  <si>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</si>
  <si>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</si>
  <si>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</si>
  <si>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</si>
  <si>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</si>
  <si>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</si>
  <si>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</si>
  <si>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</si>
  <si>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</si>
  <si>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</si>
  <si>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</si>
  <si>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</si>
  <si>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</si>
  <si>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</si>
  <si>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</si>
  <si>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</si>
  <si>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</si>
  <si>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</si>
  <si>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</si>
  <si>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</si>
  <si>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</si>
  <si>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</si>
  <si>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</si>
  <si>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</si>
  <si>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</si>
  <si>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</si>
  <si>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</si>
  <si>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</si>
  <si>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</si>
  <si>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</si>
  <si>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</si>
  <si>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</si>
  <si>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</si>
  <si>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</si>
  <si>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</si>
  <si>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</si>
  <si>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</si>
  <si>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</si>
  <si>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</si>
  <si>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</si>
  <si>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</si>
  <si>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</si>
  <si>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</si>
  <si>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</si>
  <si>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</si>
  <si>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</si>
  <si>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</si>
  <si>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</si>
  <si>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</si>
  <si>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</si>
  <si>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</si>
  <si>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</si>
  <si>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</si>
  <si>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</si>
  <si>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</si>
  <si>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</si>
  <si>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</si>
  <si>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</si>
  <si>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</si>
  <si>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</si>
  <si>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</si>
  <si>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</si>
  <si>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</si>
  <si>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</si>
  <si>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</si>
  <si>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</si>
  <si>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</si>
  <si>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</si>
  <si>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</si>
  <si>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</si>
  <si>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</si>
  <si>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</si>
  <si>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</si>
  <si>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</si>
  <si>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</si>
  <si>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</si>
  <si>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</si>
  <si>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</si>
  <si>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</si>
  <si>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</si>
  <si>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</si>
  <si>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</si>
  <si>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</si>
  <si>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</si>
  <si>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</si>
  <si>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</si>
  <si>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</si>
  <si>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</si>
  <si>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</si>
  <si>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</si>
  <si>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</si>
  <si>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</si>
  <si>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</si>
  <si>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</si>
  <si>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</si>
  <si>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</si>
  <si>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</si>
  <si>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</si>
  <si>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</si>
  <si>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</si>
  <si>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</si>
  <si>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</si>
  <si>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</si>
  <si>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</si>
  <si>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</si>
  <si>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</si>
  <si>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</si>
  <si>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</si>
  <si>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</si>
  <si>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</si>
  <si>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</si>
  <si>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</si>
  <si>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</si>
  <si>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</si>
  <si>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</si>
  <si>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</si>
  <si>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</si>
  <si>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</si>
  <si>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</si>
  <si>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</si>
  <si>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</si>
  <si>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</si>
  <si>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</si>
  <si>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</si>
  <si>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</si>
  <si>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</si>
  <si>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</si>
  <si>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</si>
  <si>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</si>
  <si>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</si>
  <si>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</si>
  <si>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</si>
  <si>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</si>
  <si>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</si>
  <si>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</si>
  <si>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</si>
  <si>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</si>
  <si>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</si>
  <si>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</si>
  <si>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</si>
  <si>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</si>
  <si>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</si>
  <si>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</si>
  <si>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</si>
  <si>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</si>
  <si>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</si>
  <si>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</si>
  <si>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</si>
  <si>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</si>
  <si>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</si>
  <si>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</si>
  <si>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</si>
  <si>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</si>
  <si>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</si>
  <si>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</si>
  <si>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</si>
  <si>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</si>
  <si>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</si>
  <si>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</si>
  <si>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</si>
  <si>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</si>
  <si>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</si>
  <si>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</si>
  <si>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</si>
  <si>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</si>
  <si>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</si>
  <si>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</si>
  <si>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</si>
  <si>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</si>
  <si>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</si>
  <si>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</si>
  <si>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</si>
  <si>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</si>
  <si>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</si>
  <si>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</si>
  <si>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</si>
  <si>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</si>
  <si>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</si>
  <si>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</si>
  <si>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</si>
  <si>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</si>
  <si>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</si>
  <si>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</si>
  <si>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</si>
  <si>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</si>
  <si>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</si>
  <si>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</si>
  <si>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</si>
  <si>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</si>
  <si>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</si>
  <si>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</si>
  <si>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</si>
  <si>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</si>
  <si>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</si>
  <si>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</si>
  <si>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</si>
  <si>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</si>
  <si>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</si>
  <si>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</si>
  <si>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</si>
  <si>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</si>
  <si>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</si>
  <si>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</si>
  <si>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</si>
  <si>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</si>
  <si>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</si>
  <si>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</si>
  <si>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</si>
  <si>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</si>
  <si>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</si>
  <si>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</si>
  <si>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</si>
  <si>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</si>
  <si>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</si>
  <si>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</si>
  <si>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</si>
  <si>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</si>
  <si>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</si>
  <si>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</si>
  <si>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</si>
  <si>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</si>
  <si>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</si>
  <si>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</si>
  <si>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</si>
  <si>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</si>
  <si>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</si>
  <si>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</si>
  <si>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</si>
  <si>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</si>
  <si>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</si>
  <si>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</si>
  <si>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</si>
  <si>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</si>
  <si>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</si>
  <si>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</si>
  <si>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</si>
  <si>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</si>
  <si>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</si>
  <si>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</si>
  <si>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</si>
  <si>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</si>
  <si>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</si>
  <si>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</si>
  <si>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</si>
  <si>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</si>
  <si>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</si>
  <si>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</si>
  <si>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</si>
  <si>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</si>
  <si>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</si>
  <si>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</si>
  <si>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</si>
  <si>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</si>
  <si>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</si>
  <si>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</si>
  <si>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</si>
  <si>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</si>
  <si>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</si>
  <si>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</si>
  <si>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</si>
  <si>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</si>
  <si>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</si>
  <si>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</si>
  <si>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</si>
  <si>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</si>
  <si>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</si>
  <si>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</si>
  <si>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</si>
  <si>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</si>
  <si>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</si>
  <si>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</si>
  <si>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</si>
  <si>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</si>
  <si>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</si>
  <si>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</si>
  <si>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</si>
  <si>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</si>
  <si>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</si>
  <si>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</si>
  <si>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</si>
  <si>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</si>
  <si>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</si>
  <si>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</si>
  <si>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</si>
  <si>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</si>
  <si>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</si>
  <si>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</si>
  <si>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</si>
  <si>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</si>
  <si>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</si>
  <si>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</si>
  <si>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</si>
  <si>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</si>
  <si>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</si>
  <si>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</si>
  <si>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</si>
  <si>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</si>
  <si>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</si>
  <si>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</si>
  <si>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</si>
  <si>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</si>
  <si>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</si>
  <si>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</si>
  <si>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</si>
  <si>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</si>
  <si>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</si>
  <si>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</si>
  <si>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</si>
  <si>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</si>
  <si>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</si>
  <si>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</si>
  <si>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</si>
  <si>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</si>
  <si>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</si>
  <si>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</si>
  <si>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</si>
  <si>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</si>
  <si>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</si>
  <si>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</si>
  <si>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</si>
  <si>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</si>
  <si>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</si>
  <si>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</si>
  <si>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</si>
  <si>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</si>
  <si>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</si>
  <si>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</si>
  <si>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</si>
  <si>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</si>
  <si>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</si>
  <si>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</si>
  <si>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</si>
  <si>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</si>
  <si>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</si>
  <si>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</si>
  <si>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</si>
  <si>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</si>
  <si>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</si>
  <si>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</si>
  <si>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</si>
  <si>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</si>
  <si>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</si>
  <si>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</si>
  <si>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</si>
  <si>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</si>
  <si>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</si>
  <si>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</si>
  <si>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</si>
  <si>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</si>
  <si>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</si>
  <si>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</si>
  <si>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</si>
  <si>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</si>
  <si>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</si>
  <si>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</si>
  <si>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</si>
  <si>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</si>
  <si>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</si>
  <si>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</si>
  <si>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</si>
  <si>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</si>
  <si>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</si>
  <si>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</si>
  <si>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</si>
  <si>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</si>
  <si>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</si>
  <si>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</si>
  <si>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</si>
  <si>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</si>
  <si>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</si>
  <si>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</si>
  <si>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</si>
  <si>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</si>
  <si>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</si>
  <si>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</si>
  <si>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</si>
  <si>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</si>
  <si>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</si>
  <si>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</si>
  <si>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</si>
  <si>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</si>
  <si>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</si>
  <si>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</si>
  <si>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</si>
  <si>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</si>
  <si>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</si>
  <si>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</si>
  <si>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</si>
  <si>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</si>
  <si>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</si>
  <si>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</si>
  <si>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</si>
  <si>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</si>
  <si>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</si>
  <si>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</si>
  <si>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</si>
  <si>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</si>
  <si>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</si>
  <si>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</si>
  <si>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</si>
  <si>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</si>
  <si>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</si>
  <si>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</si>
  <si>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</si>
  <si>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</si>
  <si>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</si>
  <si>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</si>
  <si>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</si>
  <si>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</si>
  <si>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</si>
  <si>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</si>
  <si>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</si>
  <si>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</si>
  <si>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</si>
  <si>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</si>
  <si>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</si>
  <si>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</si>
  <si>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</si>
  <si>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</si>
  <si>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</si>
  <si>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</si>
  <si>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</si>
  <si>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</si>
  <si>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</si>
  <si>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</si>
  <si>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</si>
  <si>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</si>
  <si>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</si>
  <si>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</si>
  <si>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</si>
  <si>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</si>
  <si>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</si>
  <si>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</si>
  <si>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</si>
  <si>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</si>
  <si>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</si>
  <si>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</si>
  <si>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</si>
  <si>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</si>
  <si>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</si>
  <si>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</si>
  <si>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</si>
  <si>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</si>
  <si>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</si>
  <si>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</si>
  <si>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</si>
  <si>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</si>
  <si>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</si>
  <si>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</si>
  <si>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</si>
  <si>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</si>
  <si>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</si>
  <si>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</si>
  <si>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</si>
  <si>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</si>
  <si>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</si>
  <si>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</si>
  <si>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</si>
  <si>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</si>
  <si>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</si>
  <si>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</si>
  <si>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</si>
  <si>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</si>
  <si>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</si>
  <si>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</si>
  <si>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</si>
  <si>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</si>
  <si>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</si>
  <si>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</si>
  <si>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</si>
  <si>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</si>
  <si>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</si>
  <si>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</si>
  <si>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</si>
  <si>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</si>
  <si>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</si>
  <si>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</si>
  <si>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</si>
  <si>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</si>
  <si>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</si>
  <si>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</si>
  <si>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</si>
  <si>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</si>
  <si>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</si>
  <si>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</si>
  <si>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</si>
  <si>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</si>
  <si>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</si>
  <si>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</si>
  <si>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</si>
  <si>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</si>
  <si>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</si>
  <si>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</si>
  <si>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</si>
  <si>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</si>
  <si>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</si>
  <si>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</si>
  <si>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</si>
  <si>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</si>
  <si>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</si>
  <si>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</si>
  <si>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</si>
  <si>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</si>
  <si>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</si>
  <si>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</si>
  <si>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</si>
  <si>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</si>
  <si>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</si>
  <si>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</si>
  <si>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</si>
  <si>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</si>
  <si>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</si>
  <si>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</si>
  <si>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</si>
  <si>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</si>
  <si>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</si>
  <si>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</si>
  <si>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</si>
  <si>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</si>
  <si>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</si>
  <si>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</si>
  <si>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</si>
  <si>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</si>
  <si>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</si>
  <si>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</si>
  <si>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</si>
  <si>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</si>
  <si>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</si>
  <si>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</si>
  <si>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</si>
  <si>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</si>
  <si>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</si>
  <si>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</si>
  <si>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</si>
  <si>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</si>
  <si>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</si>
  <si>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</si>
  <si>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</si>
  <si>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</si>
  <si>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</si>
  <si>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</si>
  <si>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</si>
  <si>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</si>
  <si>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</si>
  <si>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</si>
  <si>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</si>
  <si>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</si>
  <si>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</si>
  <si>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</si>
  <si>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</si>
  <si>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</si>
  <si>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</si>
  <si>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</si>
  <si>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</si>
  <si>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</si>
  <si>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</si>
  <si>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</si>
  <si>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</si>
  <si>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</si>
  <si>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</si>
  <si>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</si>
  <si>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</si>
  <si>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</si>
  <si>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</si>
  <si>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</si>
  <si>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</si>
  <si>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</si>
  <si>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</si>
  <si>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</si>
  <si>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</si>
  <si>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</si>
  <si>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</si>
  <si>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</si>
  <si>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</si>
  <si>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</si>
  <si>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</si>
  <si>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</si>
  <si>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</si>
  <si>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</si>
  <si>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</si>
  <si>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</si>
  <si>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</si>
  <si>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</si>
  <si>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</si>
  <si>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</si>
  <si>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</si>
  <si>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</si>
  <si>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</si>
  <si>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</si>
  <si>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</si>
  <si>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</si>
  <si>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</si>
  <si>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</si>
  <si>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</si>
  <si>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</si>
  <si>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</si>
  <si>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</si>
  <si>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</si>
  <si>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</si>
  <si>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</si>
  <si>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</si>
  <si>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</si>
  <si>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</si>
  <si>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</si>
  <si>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</si>
  <si>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</si>
  <si>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</si>
  <si>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</si>
  <si>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</si>
  <si>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</si>
  <si>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</si>
  <si>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</si>
  <si>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</si>
  <si>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</si>
  <si>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</si>
  <si>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</si>
  <si>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</si>
  <si>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</si>
  <si>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</si>
  <si>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</si>
  <si>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</si>
  <si>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</si>
  <si>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</si>
  <si>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</si>
  <si>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</si>
  <si>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</si>
  <si>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</si>
  <si>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</si>
  <si>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</si>
  <si>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</si>
  <si>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</si>
  <si>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</si>
  <si>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</si>
  <si>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</si>
  <si>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</si>
  <si>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</si>
  <si>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</si>
  <si>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</si>
  <si>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</si>
  <si>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</si>
  <si>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</si>
  <si>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</si>
  <si>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</si>
  <si>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</si>
  <si>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</si>
  <si>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</si>
  <si>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</si>
  <si>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</si>
  <si>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</si>
  <si>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</si>
  <si>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</si>
  <si>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</si>
  <si>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</si>
  <si>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</si>
  <si>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</si>
  <si>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</si>
  <si>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</si>
  <si>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</si>
  <si>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</si>
  <si>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</si>
  <si>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</si>
  <si>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</si>
  <si>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</si>
  <si>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</si>
  <si>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</si>
  <si>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</si>
  <si>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</si>
  <si>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</si>
  <si>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</si>
  <si>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</si>
  <si>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</si>
  <si>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</si>
  <si>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</si>
  <si>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</si>
  <si>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</si>
  <si>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</si>
  <si>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</si>
  <si>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</si>
  <si>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</si>
  <si>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</si>
  <si>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</si>
  <si>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</si>
  <si>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</si>
  <si>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</si>
  <si>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</si>
  <si>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</si>
  <si>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</si>
  <si>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</si>
  <si>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</si>
  <si>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</si>
  <si>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</si>
  <si>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</si>
  <si>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</si>
  <si>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</si>
  <si>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</si>
  <si>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</si>
  <si>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</si>
  <si>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</si>
  <si>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</si>
  <si>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</si>
  <si>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</si>
  <si>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</si>
  <si>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</si>
  <si>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</si>
  <si>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</si>
  <si>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</si>
  <si>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</si>
  <si>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</si>
  <si>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</si>
  <si>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</si>
  <si>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</si>
  <si>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</si>
  <si>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</si>
  <si>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</si>
  <si>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</si>
  <si>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</si>
  <si>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</si>
  <si>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</si>
  <si>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</si>
  <si>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</si>
  <si>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</si>
  <si>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</si>
  <si>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</si>
  <si>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</si>
  <si>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</si>
  <si>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</si>
  <si>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</si>
  <si>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</si>
  <si>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</si>
  <si>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</si>
  <si>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</si>
  <si>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</si>
  <si>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</si>
  <si>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</si>
  <si>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</si>
  <si>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</si>
  <si>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</si>
  <si>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</si>
  <si>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</si>
  <si>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</si>
  <si>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</si>
  <si>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</si>
  <si>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</si>
  <si>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</si>
  <si>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</si>
  <si>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</si>
  <si>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</si>
  <si>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</si>
  <si>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</si>
  <si>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</si>
  <si>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</si>
  <si>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</si>
  <si>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</si>
  <si>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</si>
  <si>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</si>
  <si>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</si>
  <si>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</si>
  <si>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</si>
  <si>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</si>
  <si>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</si>
  <si>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</si>
  <si>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</si>
  <si>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</si>
  <si>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</si>
  <si>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</si>
  <si>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</si>
  <si>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</si>
  <si>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</si>
  <si>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</si>
  <si>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</si>
  <si>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</si>
  <si>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</si>
  <si>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</si>
  <si>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</si>
  <si>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</si>
  <si>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</si>
  <si>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</si>
  <si>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</si>
  <si>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</si>
  <si>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</si>
  <si>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</si>
  <si>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</si>
  <si>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</si>
  <si>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</si>
  <si>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</si>
  <si>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</si>
  <si>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</si>
  <si>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</si>
  <si>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</si>
  <si>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</si>
  <si>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</si>
  <si>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</si>
  <si>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</si>
  <si>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</si>
  <si>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</si>
  <si>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</si>
  <si>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</si>
  <si>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</si>
  <si>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</si>
  <si>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</si>
  <si>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</si>
  <si>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</si>
  <si>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</si>
  <si>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</si>
  <si>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</si>
  <si>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</si>
  <si>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</si>
  <si>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</si>
  <si>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</si>
  <si>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</si>
  <si>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</si>
  <si>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</si>
  <si>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</si>
  <si>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</si>
  <si>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</si>
  <si>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</si>
  <si>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</si>
  <si>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</si>
  <si>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</si>
  <si>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</si>
  <si>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</si>
  <si>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</si>
  <si>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</si>
  <si>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</si>
  <si>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</si>
  <si>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</si>
  <si>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</si>
  <si>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</si>
  <si>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</si>
  <si>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</si>
  <si>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</si>
  <si>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</si>
  <si>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</si>
  <si>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</si>
  <si>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</si>
  <si>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</si>
  <si>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</si>
  <si>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</si>
  <si>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</si>
  <si>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</si>
  <si>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</si>
  <si>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</si>
  <si>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</si>
  <si>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</si>
  <si>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</si>
  <si>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</si>
  <si>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</si>
  <si>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</si>
  <si>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</si>
  <si>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</si>
  <si>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</si>
  <si>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</si>
  <si>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</si>
  <si>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</si>
  <si>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</si>
  <si>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</si>
  <si>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</si>
  <si>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</si>
  <si>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</si>
  <si>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</si>
  <si>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</si>
  <si>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</si>
  <si>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</si>
  <si>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</si>
  <si>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</si>
  <si>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</si>
  <si>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</si>
  <si>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</si>
  <si>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</si>
  <si>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</si>
  <si>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</si>
  <si>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</si>
  <si>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</si>
  <si>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</si>
  <si>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</si>
  <si>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</si>
  <si>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</si>
  <si>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</si>
  <si>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</si>
  <si>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</si>
  <si>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</si>
  <si>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</si>
  <si>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</si>
  <si>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</si>
  <si>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</si>
  <si>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</si>
  <si>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</si>
  <si>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</si>
  <si>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</si>
  <si>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</si>
  <si>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</si>
  <si>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</si>
  <si>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</si>
  <si>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</si>
  <si>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</si>
  <si>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</si>
  <si>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</si>
  <si>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</si>
  <si>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</si>
  <si>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</si>
  <si>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</si>
  <si>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</si>
  <si>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</si>
  <si>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</si>
  <si>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</si>
  <si>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</si>
  <si>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</si>
  <si>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</si>
  <si>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</si>
  <si>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</si>
  <si>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</si>
  <si>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</si>
  <si>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</si>
  <si>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</si>
  <si>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</si>
  <si>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</si>
  <si>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</si>
  <si>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</si>
  <si>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</si>
  <si>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</si>
  <si>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</si>
  <si>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</si>
  <si>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</si>
  <si>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</si>
  <si>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</si>
  <si>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</si>
  <si>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</si>
  <si>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</si>
  <si>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</si>
  <si>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</si>
  <si>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</si>
  <si>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</si>
  <si>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</si>
  <si>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</si>
  <si>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</si>
  <si>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</si>
  <si>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</si>
  <si>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</si>
  <si>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</si>
  <si>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</si>
  <si>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</si>
  <si>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</si>
  <si>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</si>
  <si>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</si>
  <si>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</si>
  <si>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</si>
  <si>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</si>
  <si>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</si>
  <si>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</si>
  <si>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</si>
  <si>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</si>
  <si>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</si>
  <si>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</si>
  <si>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</si>
  <si>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</si>
  <si>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</si>
  <si>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</si>
  <si>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</si>
  <si>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</si>
  <si>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</si>
  <si>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</si>
  <si>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</si>
  <si>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</si>
  <si>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</si>
  <si>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</si>
  <si>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</si>
  <si>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</si>
  <si>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</si>
  <si>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</si>
  <si>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</si>
  <si>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</si>
  <si>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</si>
  <si>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</si>
  <si>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</si>
  <si>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</si>
  <si>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</si>
  <si>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</si>
  <si>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</si>
  <si>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</si>
  <si>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</si>
  <si>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</si>
  <si>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</si>
  <si>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</si>
  <si>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</si>
  <si>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</si>
  <si>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</si>
  <si>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</si>
  <si>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</si>
  <si>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</si>
  <si>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</si>
  <si>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</si>
  <si>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</si>
  <si>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</si>
  <si>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</si>
  <si>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</si>
  <si>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</si>
  <si>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</si>
  <si>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</si>
  <si>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</si>
  <si>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</si>
  <si>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</si>
  <si>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</si>
  <si>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</si>
  <si>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</si>
  <si>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</si>
  <si>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</si>
  <si>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</si>
  <si>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</si>
  <si>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</si>
  <si>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</si>
  <si>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</si>
  <si>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</si>
  <si>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</si>
  <si>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</si>
  <si>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</si>
  <si>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</si>
  <si>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</si>
  <si>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</si>
  <si>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</si>
  <si>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</si>
  <si>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</si>
  <si>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</si>
  <si>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</si>
  <si>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</si>
  <si>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</si>
  <si>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</si>
  <si>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</si>
  <si>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</si>
  <si>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</si>
  <si>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</si>
  <si>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</si>
  <si>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</si>
  <si>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</si>
  <si>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</si>
  <si>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</si>
  <si>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</si>
  <si>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</si>
  <si>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</si>
  <si>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</si>
  <si>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</si>
  <si>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</si>
  <si>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</si>
  <si>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</si>
  <si>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</si>
  <si>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</si>
  <si>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</si>
  <si>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</si>
  <si>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</si>
  <si>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</si>
  <si>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</si>
  <si>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</si>
  <si>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</si>
  <si>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</si>
  <si>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</si>
  <si>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</si>
  <si>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</si>
  <si>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</si>
  <si>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</si>
  <si>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</si>
  <si>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</si>
  <si>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</si>
  <si>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</si>
  <si>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</si>
  <si>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</si>
  <si>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</si>
  <si>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</si>
  <si>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</si>
  <si>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</si>
  <si>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</si>
  <si>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</si>
  <si>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</si>
  <si>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</si>
  <si>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</si>
  <si>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</si>
  <si>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</si>
  <si>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</si>
  <si>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</si>
  <si>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</si>
  <si>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</si>
  <si>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</si>
  <si>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</si>
  <si>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</si>
  <si>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</si>
  <si>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</si>
  <si>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</si>
  <si>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</si>
  <si>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</si>
  <si>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</si>
  <si>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</si>
  <si>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</si>
  <si>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</si>
  <si>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</si>
  <si>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</si>
  <si>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</si>
  <si>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</si>
  <si>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</si>
  <si>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</si>
  <si>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</si>
  <si>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</si>
  <si>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</si>
  <si>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</si>
  <si>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</si>
  <si>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</si>
  <si>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</si>
  <si>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</si>
  <si>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</si>
  <si>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</si>
  <si>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</si>
  <si>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</si>
  <si>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</si>
  <si>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</si>
  <si>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</si>
  <si>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</si>
  <si>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</si>
  <si>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</si>
  <si>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</si>
  <si>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</si>
  <si>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</si>
  <si>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</si>
  <si>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</si>
  <si>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</si>
  <si>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</si>
  <si>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</si>
  <si>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</si>
  <si>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</si>
  <si>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</si>
  <si>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</si>
  <si>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</si>
  <si>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</si>
  <si>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</si>
  <si>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</si>
  <si>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</si>
  <si>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</si>
  <si>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</si>
  <si>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</si>
  <si>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</si>
  <si>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</si>
  <si>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</si>
  <si>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</si>
  <si>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</si>
  <si>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</si>
  <si>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</si>
  <si>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</si>
  <si>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</si>
  <si>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</si>
  <si>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</si>
  <si>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</si>
  <si>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</si>
  <si>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</si>
  <si>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</si>
  <si>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</si>
  <si>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</si>
  <si>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</si>
  <si>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</si>
  <si>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</si>
  <si>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</si>
  <si>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</si>
  <si>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</si>
  <si>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</si>
  <si>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</si>
  <si>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</si>
  <si>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</si>
  <si>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</si>
  <si>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</si>
  <si>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</si>
  <si>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</si>
  <si>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</si>
  <si>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</si>
  <si>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</si>
  <si>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</si>
  <si>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</si>
  <si>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</si>
  <si>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</si>
  <si>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</si>
  <si>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</si>
  <si>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</si>
  <si>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</si>
  <si>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</si>
  <si>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</si>
  <si>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</si>
  <si>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</si>
  <si>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</si>
  <si>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</si>
  <si>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</si>
  <si>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</si>
  <si>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</si>
  <si>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</si>
  <si>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</si>
  <si>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</si>
  <si>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</si>
  <si>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</si>
  <si>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</si>
  <si>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</si>
  <si>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</si>
  <si>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</si>
  <si>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</si>
  <si>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</si>
  <si>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</si>
  <si>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</si>
  <si>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</si>
  <si>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</si>
  <si>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</si>
  <si>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</si>
  <si>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</si>
  <si>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</si>
  <si>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</si>
  <si>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</si>
  <si>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</si>
  <si>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</si>
  <si>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</si>
  <si>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</si>
  <si>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</si>
  <si>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</si>
  <si>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</si>
  <si>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</si>
  <si>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</si>
  <si>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</si>
  <si>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</si>
  <si>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</si>
  <si>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</si>
  <si>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</si>
  <si>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</si>
  <si>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</si>
  <si>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</si>
  <si>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</si>
  <si>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</si>
  <si>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</si>
  <si>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</si>
  <si>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</si>
  <si>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</si>
  <si>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</si>
  <si>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</si>
  <si>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</si>
  <si>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</si>
  <si>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</si>
  <si>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</si>
  <si>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</si>
  <si>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</si>
  <si>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</si>
  <si>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</si>
  <si>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</si>
  <si>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</si>
  <si>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</si>
  <si>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</si>
  <si>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</si>
  <si>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</si>
  <si>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</si>
  <si>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</si>
  <si>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</si>
  <si>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</si>
  <si>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</si>
  <si>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</si>
  <si>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</si>
  <si>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</si>
  <si>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</si>
  <si>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</si>
  <si>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</si>
  <si>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</si>
  <si>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</si>
  <si>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</si>
  <si>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</si>
  <si>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</si>
  <si>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</si>
  <si>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</si>
  <si>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</si>
  <si>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</si>
  <si>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</si>
  <si>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</si>
  <si>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</si>
  <si>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</si>
  <si>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</si>
  <si>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</si>
  <si>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</si>
  <si>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</si>
  <si>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</si>
  <si>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</si>
  <si>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</si>
  <si>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</si>
  <si>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</si>
  <si>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</si>
  <si>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</si>
  <si>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</si>
  <si>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</si>
  <si>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</si>
  <si>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</si>
  <si>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</si>
  <si>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</si>
  <si>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</si>
  <si>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</si>
  <si>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</si>
  <si>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</si>
  <si>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</si>
  <si>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</si>
  <si>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</si>
  <si>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</si>
  <si>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</si>
  <si>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</si>
  <si>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</si>
  <si>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</si>
  <si>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</si>
  <si>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</si>
  <si>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</si>
  <si>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</si>
  <si>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</si>
  <si>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</si>
  <si>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</si>
  <si>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</si>
  <si>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</si>
  <si>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</si>
  <si>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</si>
  <si>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</si>
  <si>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</si>
  <si>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</si>
  <si>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</si>
  <si>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</si>
  <si>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</si>
  <si>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</si>
  <si>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</si>
  <si>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</si>
  <si>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</si>
  <si>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</si>
  <si>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</si>
  <si>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</si>
  <si>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</si>
  <si>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</si>
  <si>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</si>
  <si>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</si>
  <si>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</si>
  <si>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</si>
  <si>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</si>
  <si>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</si>
  <si>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</si>
  <si>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</si>
  <si>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</si>
  <si>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</si>
  <si>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</si>
  <si>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</si>
  <si>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</si>
  <si>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</si>
  <si>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</si>
  <si>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</si>
  <si>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</si>
  <si>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</si>
  <si>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</si>
  <si>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</si>
  <si>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</si>
  <si>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</si>
  <si>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</si>
  <si>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</si>
  <si>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</si>
  <si>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</si>
  <si>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</si>
  <si>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</si>
  <si>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</si>
  <si>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</si>
  <si>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</si>
  <si>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</si>
  <si>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</si>
  <si>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</si>
  <si>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</si>
  <si>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</si>
  <si>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</si>
  <si>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</si>
  <si>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</si>
  <si>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</si>
  <si>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</si>
  <si>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</si>
  <si>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</si>
  <si>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</si>
  <si>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</si>
  <si>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</si>
  <si>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</si>
  <si>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</si>
  <si>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</si>
  <si>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</si>
  <si>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</si>
  <si>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</si>
  <si>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</si>
  <si>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</si>
  <si>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</si>
  <si>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</si>
  <si>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</si>
  <si>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</si>
  <si>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</si>
  <si>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</si>
  <si>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</si>
  <si>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</si>
  <si>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</si>
  <si>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</si>
  <si>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</si>
  <si>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</si>
  <si>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</si>
  <si>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</si>
  <si>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</si>
  <si>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</si>
  <si>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</si>
  <si>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</si>
  <si>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</si>
  <si>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</si>
  <si>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</si>
  <si>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</si>
  <si>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</si>
  <si>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</si>
  <si>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</si>
  <si>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</si>
  <si>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</si>
  <si>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</si>
  <si>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</si>
  <si>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</si>
  <si>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</si>
  <si>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</si>
  <si>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</si>
  <si>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</si>
  <si>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</si>
  <si>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</si>
  <si>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</si>
  <si>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</si>
  <si>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</si>
  <si>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</si>
  <si>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</si>
  <si>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</si>
  <si>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</si>
  <si>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</si>
  <si>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</si>
  <si>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</si>
  <si>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</si>
  <si>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</si>
  <si>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</si>
  <si>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</si>
  <si>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</si>
  <si>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</si>
  <si>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</si>
  <si>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</si>
  <si>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</si>
  <si>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</si>
  <si>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</si>
  <si>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</si>
  <si>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</si>
  <si>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</si>
  <si>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</si>
  <si>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</si>
  <si>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</si>
  <si>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</si>
  <si>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</si>
  <si>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</si>
  <si>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</si>
  <si>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</si>
  <si>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</si>
  <si>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</si>
  <si>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</si>
  <si>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</si>
  <si>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</si>
  <si>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</si>
  <si>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</si>
  <si>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</si>
  <si>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</si>
  <si>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</si>
  <si>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</si>
  <si>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</si>
  <si>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</si>
  <si>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</si>
  <si>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</si>
  <si>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</si>
  <si>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</si>
  <si>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</si>
  <si>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</si>
  <si>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</si>
  <si>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</si>
  <si>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</si>
  <si>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</si>
  <si>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</si>
  <si>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</si>
  <si>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</si>
  <si>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</si>
  <si>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</si>
  <si>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</si>
  <si>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</si>
  <si>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</si>
  <si>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</si>
  <si>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</si>
  <si>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</si>
  <si>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</si>
  <si>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</si>
  <si>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</si>
  <si>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</si>
  <si>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</si>
  <si>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</si>
  <si>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</si>
  <si>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</si>
  <si>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</si>
  <si>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</si>
  <si>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</si>
  <si>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</si>
  <si>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</si>
  <si>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</si>
  <si>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</si>
  <si>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</si>
  <si>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</si>
  <si>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</si>
  <si>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</si>
  <si>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</si>
  <si>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</si>
  <si>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</si>
  <si>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</si>
  <si>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</si>
  <si>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</si>
  <si>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</si>
  <si>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</si>
  <si>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</si>
  <si>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</si>
  <si>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</si>
  <si>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</si>
  <si>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</si>
  <si>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</si>
  <si>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</si>
  <si>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</si>
  <si>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</si>
  <si>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</si>
  <si>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</si>
  <si>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</si>
  <si>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</si>
  <si>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</si>
  <si>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</si>
  <si>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</si>
  <si>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</si>
  <si>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</si>
  <si>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</si>
  <si>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</si>
  <si>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</si>
  <si>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</si>
  <si>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</si>
  <si>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</si>
  <si>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</si>
  <si>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</si>
  <si>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</si>
  <si>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</si>
  <si>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</si>
  <si>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</si>
  <si>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</si>
  <si>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</si>
  <si>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</si>
  <si>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</si>
  <si>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</si>
  <si>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</si>
  <si>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</si>
  <si>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</si>
  <si>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</si>
  <si>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</si>
  <si>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</si>
  <si>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</si>
  <si>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</si>
  <si>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</si>
  <si>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</si>
  <si>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</si>
  <si>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</si>
  <si>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</si>
  <si>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</si>
  <si>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</si>
  <si>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</si>
  <si>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</si>
  <si>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</si>
  <si>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</si>
  <si>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</si>
  <si>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</si>
  <si>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</si>
  <si>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</si>
  <si>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</si>
  <si>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</si>
  <si>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</si>
  <si>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</si>
  <si>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</si>
  <si>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</si>
  <si>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</si>
  <si>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</si>
  <si>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</si>
  <si>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</si>
  <si>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</si>
  <si>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</si>
  <si>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</si>
  <si>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</si>
  <si>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</si>
  <si>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</si>
  <si>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</si>
  <si>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</si>
  <si>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</si>
  <si>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</si>
  <si>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</si>
  <si>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</si>
  <si>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</si>
  <si>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</si>
  <si>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</si>
  <si>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</si>
  <si>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</si>
  <si>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</si>
  <si>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</si>
  <si>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</si>
  <si>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</si>
  <si>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</si>
  <si>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</si>
  <si>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</si>
  <si>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</si>
  <si>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</si>
  <si>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</si>
  <si>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</si>
  <si>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</si>
  <si>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</si>
  <si>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</si>
  <si>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</si>
  <si>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</si>
  <si>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</si>
  <si>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</si>
  <si>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</si>
  <si>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</si>
  <si>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</si>
  <si>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</si>
  <si>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</si>
  <si>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</si>
  <si>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</si>
  <si>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</si>
  <si>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</si>
  <si>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</si>
  <si>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</si>
  <si>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</si>
  <si>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</si>
  <si>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</si>
  <si>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</si>
  <si>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</si>
  <si>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</si>
  <si>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</si>
  <si>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</si>
  <si>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</si>
  <si>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</si>
  <si>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</si>
  <si>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</si>
  <si>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</si>
  <si>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</si>
  <si>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</si>
  <si>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</si>
  <si>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</si>
  <si>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</si>
  <si>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</si>
  <si>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</si>
  <si>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</si>
  <si>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</si>
  <si>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</si>
  <si>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</si>
  <si>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</si>
  <si>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</si>
  <si>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</si>
  <si>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</si>
  <si>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</si>
  <si>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</si>
  <si>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</si>
  <si>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</si>
  <si>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</si>
  <si>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</si>
  <si>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</si>
  <si>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</si>
  <si>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</si>
  <si>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</si>
  <si>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</si>
  <si>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</si>
  <si>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</si>
  <si>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</si>
  <si>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</si>
  <si>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</si>
  <si>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</si>
  <si>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</si>
  <si>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</si>
  <si>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</si>
  <si>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</si>
  <si>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</si>
  <si>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</si>
  <si>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</si>
  <si>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</si>
  <si>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</si>
  <si>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</si>
  <si>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</si>
  <si>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</si>
  <si>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</si>
  <si>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</si>
  <si>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</si>
  <si>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</si>
  <si>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</si>
  <si>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</si>
  <si>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</si>
  <si>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</si>
  <si>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</si>
  <si>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</si>
  <si>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</si>
  <si>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</si>
  <si>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</si>
  <si>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</si>
  <si>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</si>
  <si>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</si>
  <si>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</si>
  <si>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</si>
  <si>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</si>
  <si>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</si>
  <si>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</si>
  <si>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</si>
  <si>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</si>
  <si>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</si>
  <si>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</si>
  <si>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</si>
  <si>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</si>
  <si>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</si>
  <si>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</si>
  <si>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</si>
  <si>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</si>
  <si>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</si>
  <si>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</si>
  <si>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</si>
  <si>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</si>
  <si>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</si>
  <si>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</si>
  <si>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</si>
  <si>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</si>
  <si>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</si>
  <si>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</si>
  <si>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</si>
  <si>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</si>
  <si>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</si>
  <si>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</si>
  <si>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</si>
  <si>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</si>
  <si>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</si>
  <si>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</si>
  <si>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</si>
  <si>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</si>
  <si>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</si>
  <si>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</si>
  <si>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</si>
  <si>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</si>
  <si>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</si>
  <si>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</si>
  <si>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</si>
  <si>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</si>
  <si>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</si>
  <si>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</si>
  <si>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</si>
  <si>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</si>
  <si>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</si>
  <si>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</si>
  <si>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</si>
  <si>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</si>
  <si>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</si>
  <si>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</si>
  <si>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</si>
  <si>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</si>
  <si>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</si>
  <si>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</si>
  <si>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</si>
  <si>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</si>
  <si>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</si>
  <si>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</si>
  <si>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</si>
  <si>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</si>
  <si>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</si>
  <si>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</si>
  <si>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</si>
  <si>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</si>
  <si>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</si>
  <si>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</si>
  <si>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</si>
  <si>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</si>
  <si>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</si>
  <si>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</si>
  <si>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</si>
  <si>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</si>
  <si>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</si>
  <si>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</si>
  <si>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</si>
  <si>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</si>
  <si>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</si>
  <si>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</si>
  <si>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</si>
  <si>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</si>
  <si>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</si>
  <si>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</si>
  <si>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</si>
  <si>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</si>
  <si>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</si>
  <si>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</si>
  <si>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</si>
  <si>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</si>
  <si>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</si>
  <si>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</si>
  <si>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</si>
  <si>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</si>
  <si>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</si>
  <si>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</si>
  <si>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</si>
  <si>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</si>
  <si>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</si>
  <si>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</si>
  <si>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</si>
  <si>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</si>
  <si>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</si>
  <si>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</si>
  <si>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</si>
  <si>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</si>
  <si>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</si>
  <si>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</si>
  <si>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</si>
  <si>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</si>
  <si>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</si>
  <si>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</si>
  <si>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</si>
  <si>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</si>
  <si>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</si>
  <si>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</si>
  <si>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</si>
  <si>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</si>
  <si>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</si>
  <si>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</si>
  <si>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</si>
  <si>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</si>
  <si>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</si>
  <si>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</si>
  <si>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</si>
  <si>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</si>
  <si>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</si>
  <si>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</si>
  <si>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</si>
  <si>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</si>
  <si>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</si>
  <si>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</si>
  <si>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</si>
  <si>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</si>
  <si>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</si>
  <si>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</si>
  <si>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</si>
  <si>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</si>
  <si>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</si>
  <si>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</si>
  <si>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</si>
  <si>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</si>
  <si>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</si>
  <si>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</si>
  <si>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</si>
  <si>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</si>
  <si>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</si>
  <si>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</si>
  <si>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</si>
  <si>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</si>
  <si>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</si>
  <si>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</si>
  <si>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</si>
  <si>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</si>
  <si>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</si>
  <si>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</si>
  <si>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</si>
  <si>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</si>
  <si>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</si>
  <si>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</si>
  <si>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</si>
  <si>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</si>
  <si>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</si>
  <si>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</si>
  <si>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</si>
  <si>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</si>
  <si>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</si>
  <si>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</si>
  <si>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</si>
  <si>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</si>
  <si>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</si>
  <si>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</si>
  <si>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</si>
  <si>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</si>
  <si>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</si>
  <si>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</si>
  <si>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</si>
  <si>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</si>
  <si>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</si>
  <si>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</si>
  <si>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</si>
  <si>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</si>
  <si>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</si>
  <si>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</si>
  <si>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</si>
  <si>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</si>
  <si>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</si>
  <si>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</si>
  <si>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</si>
  <si>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</si>
  <si>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</si>
  <si>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</si>
  <si>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</si>
  <si>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</si>
  <si>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</si>
  <si>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</si>
  <si>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</si>
  <si>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</si>
  <si>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</si>
  <si>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</si>
  <si>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</si>
  <si>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</si>
  <si>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</si>
  <si>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</si>
  <si>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</si>
  <si>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</si>
  <si>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</si>
  <si>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</si>
  <si>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</si>
  <si>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</si>
  <si>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</si>
  <si>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</si>
  <si>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</si>
  <si>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</si>
  <si>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</si>
  <si>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</si>
  <si>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</si>
  <si>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</si>
  <si>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</si>
  <si>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</si>
  <si>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</si>
  <si>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</si>
  <si>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</si>
  <si>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</si>
  <si>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</si>
  <si>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</si>
  <si>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</si>
  <si>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</si>
  <si>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</si>
  <si>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</si>
  <si>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</si>
  <si>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</si>
  <si>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</si>
  <si>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</si>
  <si>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</si>
  <si>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</si>
  <si>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</si>
  <si>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</si>
  <si>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</si>
  <si>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</si>
  <si>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</si>
  <si>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</si>
  <si>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</si>
  <si>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</si>
  <si>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</si>
  <si>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</si>
  <si>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</si>
  <si>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</si>
  <si>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</si>
  <si>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</si>
  <si>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</si>
  <si>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</si>
  <si>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</si>
  <si>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</si>
  <si>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</si>
  <si>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</si>
  <si>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</si>
  <si>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</si>
  <si>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</si>
  <si>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</si>
  <si>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</si>
  <si>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</si>
  <si>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</si>
  <si>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</si>
  <si>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</si>
  <si>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</si>
  <si>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</si>
  <si>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</si>
  <si>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</si>
  <si>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</si>
  <si>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</si>
  <si>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</si>
  <si>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</si>
  <si>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</si>
  <si>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</si>
  <si>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</si>
  <si>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</si>
  <si>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</si>
  <si>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</si>
  <si>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</si>
  <si>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</si>
  <si>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</si>
  <si>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</si>
  <si>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</si>
  <si>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</si>
  <si>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</si>
  <si>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</si>
  <si>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</si>
  <si>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</si>
  <si>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</si>
  <si>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</si>
  <si>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</si>
  <si>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</si>
  <si>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</si>
  <si>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</si>
  <si>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</si>
  <si>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</si>
  <si>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</si>
  <si>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</si>
  <si>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</si>
  <si>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</si>
  <si>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</si>
  <si>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</si>
  <si>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</si>
  <si>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</si>
  <si>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</si>
  <si>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</si>
  <si>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</si>
  <si>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</si>
  <si>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</si>
  <si>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</si>
  <si>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</si>
  <si>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</si>
  <si>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</si>
  <si>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</si>
  <si>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</si>
  <si>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</si>
  <si>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</si>
  <si>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</si>
  <si>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</si>
  <si>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</si>
  <si>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</si>
  <si>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</si>
  <si>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</si>
  <si>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</si>
  <si>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</si>
  <si>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</si>
  <si>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</si>
  <si>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</si>
  <si>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</si>
  <si>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</si>
  <si>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</si>
  <si>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</si>
  <si>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</si>
  <si>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</si>
  <si>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</si>
  <si>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</si>
  <si>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</si>
  <si>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</si>
  <si>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</si>
  <si>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</si>
  <si>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</si>
  <si>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</si>
  <si>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</si>
  <si>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</si>
  <si>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</si>
  <si>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</si>
  <si>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</si>
  <si>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</si>
  <si>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</si>
  <si>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</si>
  <si>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</si>
  <si>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</si>
  <si>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</si>
  <si>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</si>
  <si>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</si>
  <si>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</si>
  <si>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</si>
  <si>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</si>
  <si>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</si>
  <si>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</si>
  <si>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</si>
  <si>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</si>
  <si>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</si>
  <si>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</si>
  <si>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</si>
  <si>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</si>
  <si>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</si>
  <si>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</si>
  <si>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</si>
  <si>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</si>
  <si>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</si>
  <si>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</si>
  <si>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</si>
  <si>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</si>
  <si>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</si>
  <si>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</si>
  <si>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</si>
  <si>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</si>
  <si>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</si>
  <si>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</si>
  <si>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</si>
  <si>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</si>
  <si>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</si>
  <si>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</si>
  <si>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</si>
  <si>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</si>
  <si>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</si>
  <si>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</si>
  <si>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</si>
  <si>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</si>
  <si>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</si>
  <si>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</si>
  <si>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</si>
  <si>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</si>
  <si>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</si>
  <si>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</si>
  <si>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</si>
  <si>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</si>
  <si>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</si>
  <si>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</si>
  <si>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</si>
  <si>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</si>
  <si>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</si>
  <si>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</si>
  <si>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</si>
  <si>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</si>
  <si>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</si>
  <si>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</si>
  <si>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</si>
  <si>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</si>
  <si>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</si>
  <si>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</si>
  <si>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</si>
  <si>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</si>
  <si>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</si>
  <si>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</si>
  <si>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</si>
  <si>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</si>
  <si>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</si>
  <si>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</si>
  <si>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</si>
  <si>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</si>
  <si>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</si>
  <si>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</si>
  <si>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</si>
  <si>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</si>
  <si>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</si>
  <si>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</si>
  <si>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</si>
  <si>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</si>
  <si>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</si>
  <si>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</si>
  <si>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</si>
  <si>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</si>
  <si>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</si>
  <si>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</si>
  <si>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</si>
  <si>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</si>
  <si>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</si>
  <si>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</si>
  <si>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</si>
  <si>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</si>
  <si>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</si>
  <si>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</si>
  <si>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</si>
  <si>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</si>
  <si>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</si>
  <si>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</si>
  <si>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</si>
  <si>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</si>
  <si>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</si>
  <si>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</si>
  <si>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</si>
  <si>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</si>
  <si>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</si>
  <si>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</si>
  <si>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</si>
  <si>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</si>
  <si>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</si>
  <si>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</si>
  <si>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</si>
  <si>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</si>
  <si>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</si>
  <si>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</si>
  <si>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</si>
  <si>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</si>
  <si>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</si>
  <si>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</si>
  <si>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</si>
  <si>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</si>
  <si>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</si>
  <si>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</si>
  <si>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</si>
  <si>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</si>
  <si>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</si>
  <si>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</si>
  <si>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</si>
  <si>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</si>
  <si>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</si>
  <si>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</si>
  <si>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</si>
  <si>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</si>
  <si>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</si>
  <si>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</si>
  <si>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</si>
  <si>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</si>
  <si>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</si>
  <si>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</si>
  <si>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</si>
  <si>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</si>
  <si>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</si>
  <si>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</si>
  <si>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</si>
  <si>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</si>
  <si>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</si>
  <si>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</si>
  <si>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</si>
  <si>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</si>
  <si>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</si>
  <si>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</si>
  <si>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</si>
  <si>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</si>
  <si>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</si>
  <si>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</si>
  <si>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</si>
  <si>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</si>
  <si>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</si>
  <si>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</si>
  <si>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</si>
  <si>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</si>
  <si>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</si>
  <si>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</si>
  <si>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</si>
  <si>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</si>
  <si>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</si>
  <si>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</si>
  <si>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</si>
  <si>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</si>
  <si>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</si>
  <si>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</si>
  <si>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</si>
  <si>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</si>
  <si>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</si>
  <si>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</si>
  <si>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</si>
  <si>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</si>
  <si>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</si>
  <si>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</si>
  <si>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</si>
  <si>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</si>
  <si>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</si>
  <si>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</si>
  <si>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</si>
  <si>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</si>
  <si>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</si>
  <si>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</si>
  <si>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</si>
  <si>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</si>
  <si>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</si>
  <si>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</si>
  <si>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</si>
  <si>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</si>
  <si>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</si>
  <si>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</si>
  <si>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</si>
  <si>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</si>
  <si>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</si>
  <si>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</si>
  <si>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</si>
  <si>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</si>
  <si>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</si>
  <si>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</si>
  <si>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</si>
  <si>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</si>
  <si>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</si>
  <si>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</si>
  <si>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</si>
  <si>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</si>
  <si>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</si>
  <si>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</si>
  <si>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</si>
  <si>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</si>
  <si>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</si>
  <si>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</si>
  <si>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</si>
  <si>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</si>
  <si>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</si>
  <si>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</si>
  <si>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</si>
  <si>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</si>
  <si>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</si>
  <si>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</si>
  <si>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</si>
  <si>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</si>
  <si>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</si>
  <si>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</si>
  <si>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</si>
  <si>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</si>
  <si>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</si>
  <si>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</si>
  <si>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</si>
  <si>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</si>
  <si>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</si>
  <si>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</si>
  <si>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</si>
  <si>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</si>
  <si>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</si>
  <si>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</si>
  <si>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</si>
  <si>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</si>
  <si>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</si>
  <si>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</si>
  <si>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</si>
  <si>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</si>
  <si>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</si>
  <si>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</si>
  <si>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</si>
  <si>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</si>
  <si>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</si>
  <si>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</si>
  <si>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</si>
  <si>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</si>
  <si>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</si>
  <si>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</si>
  <si>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</si>
  <si>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</si>
  <si>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</si>
  <si>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</si>
  <si>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</si>
  <si>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</si>
  <si>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</si>
  <si>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</si>
  <si>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</si>
  <si>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</si>
  <si>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</si>
  <si>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</si>
  <si>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</si>
  <si>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</si>
  <si>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</si>
  <si>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</si>
  <si>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</si>
  <si>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</si>
  <si>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</si>
  <si>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</si>
  <si>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</si>
  <si>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</si>
  <si>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</si>
  <si>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</si>
  <si>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</si>
  <si>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</si>
  <si>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</si>
  <si>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</si>
  <si>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</si>
  <si>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</si>
  <si>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</si>
  <si>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</si>
  <si>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</si>
  <si>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</si>
  <si>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</si>
  <si>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</si>
  <si>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</si>
  <si>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</si>
  <si>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</si>
  <si>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</si>
  <si>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</si>
  <si>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</si>
  <si>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</si>
  <si>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</si>
  <si>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</si>
  <si>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</si>
  <si>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</si>
  <si>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</si>
  <si>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</si>
  <si>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</si>
  <si>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</si>
  <si>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</si>
  <si>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</si>
  <si>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</si>
  <si>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</si>
  <si>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</si>
  <si>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</si>
  <si>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</si>
  <si>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</si>
  <si>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</si>
  <si>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</si>
  <si>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</si>
  <si>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</si>
  <si>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</si>
  <si>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</si>
  <si>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</si>
  <si>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</si>
  <si>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</si>
  <si>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</si>
  <si>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</si>
  <si>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</si>
  <si>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</si>
  <si>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</si>
  <si>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</si>
  <si>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</si>
  <si>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</si>
  <si>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</si>
  <si>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</si>
  <si>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</si>
  <si>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</si>
  <si>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</si>
  <si>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</si>
  <si>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</si>
  <si>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</si>
  <si>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</si>
  <si>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</si>
  <si>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</si>
  <si>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</si>
  <si>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</si>
  <si>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</si>
  <si>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</si>
  <si>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</si>
  <si>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</si>
  <si>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</si>
  <si>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</si>
  <si>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</si>
  <si>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</si>
  <si>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</si>
  <si>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</si>
  <si>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</si>
  <si>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</si>
  <si>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</si>
  <si>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</si>
  <si>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</si>
  <si>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</si>
  <si>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</si>
  <si>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</si>
  <si>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</si>
  <si>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</si>
  <si>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</si>
  <si>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</si>
  <si>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</si>
  <si>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</si>
  <si>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</si>
  <si>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</si>
  <si>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</si>
  <si>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</si>
  <si>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</si>
  <si>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</si>
  <si>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</si>
  <si>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</si>
  <si>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</si>
  <si>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</si>
  <si>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</si>
  <si>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</si>
  <si>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</si>
  <si>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</si>
  <si>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</si>
  <si>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</si>
  <si>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</si>
  <si>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</si>
  <si>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</si>
  <si>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</si>
  <si>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</si>
  <si>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</si>
  <si>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</si>
  <si>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</si>
  <si>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</si>
  <si>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</si>
  <si>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</si>
  <si>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</si>
  <si>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</si>
  <si>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</si>
  <si>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</si>
  <si>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</si>
  <si>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</si>
  <si>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</si>
  <si>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</si>
  <si>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</si>
  <si>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</si>
  <si>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</si>
  <si>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</si>
  <si>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</si>
  <si>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</si>
  <si>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</si>
  <si>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</si>
  <si>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</si>
  <si>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</si>
  <si>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</si>
  <si>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</si>
  <si>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</si>
  <si>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</si>
  <si>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</si>
  <si>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</si>
  <si>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</si>
  <si>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</si>
  <si>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</si>
  <si>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</si>
  <si>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</si>
  <si>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</si>
  <si>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</si>
  <si>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</si>
  <si>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</si>
  <si>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</si>
  <si>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</si>
  <si>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</si>
  <si>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</si>
  <si>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</si>
  <si>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</si>
  <si>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</si>
  <si>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</si>
  <si>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</si>
  <si>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</si>
  <si>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</si>
  <si>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</si>
  <si>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</si>
  <si>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</si>
  <si>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</si>
  <si>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</si>
  <si>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</si>
  <si>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</si>
  <si>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</si>
  <si>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</si>
  <si>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</si>
  <si>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</si>
  <si>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</si>
  <si>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</si>
  <si>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</si>
  <si>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</si>
  <si>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</si>
  <si>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</si>
  <si>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</si>
  <si>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</si>
  <si>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</si>
  <si>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</si>
  <si>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</si>
  <si>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</si>
  <si>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</si>
  <si>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</si>
  <si>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</si>
  <si>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</si>
  <si>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</si>
  <si>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</si>
  <si>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</si>
  <si>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</si>
  <si>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</si>
  <si>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</si>
  <si>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</si>
  <si>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</si>
  <si>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</si>
  <si>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</si>
  <si>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</si>
  <si>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</si>
  <si>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</si>
  <si>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</si>
  <si>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</si>
  <si>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</si>
  <si>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</si>
  <si>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</si>
  <si>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</si>
  <si>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</si>
  <si>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</si>
  <si>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</si>
  <si>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</si>
  <si>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</si>
  <si>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</si>
  <si>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</si>
  <si>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</si>
  <si>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</si>
  <si>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</si>
  <si>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</si>
  <si>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</si>
  <si>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</si>
  <si>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</si>
  <si>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</si>
  <si>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</si>
  <si>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</si>
  <si>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</si>
  <si>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</si>
  <si>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</si>
  <si>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</si>
  <si>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</si>
  <si>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</si>
  <si>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</si>
  <si>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</si>
  <si>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</si>
  <si>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</si>
  <si>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</si>
  <si>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</si>
  <si>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</si>
  <si>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</si>
  <si>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</si>
  <si>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</si>
  <si>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</si>
  <si>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</si>
  <si>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</si>
  <si>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</si>
  <si>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</si>
  <si>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</si>
  <si>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</si>
  <si>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</si>
  <si>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</si>
  <si>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</si>
  <si>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</si>
  <si>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</si>
  <si>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</si>
  <si>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</si>
  <si>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</si>
  <si>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</si>
  <si>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</si>
  <si>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</si>
  <si>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</si>
  <si>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</si>
  <si>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</si>
  <si>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</si>
  <si>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</si>
  <si>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</si>
  <si>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</si>
  <si>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</si>
  <si>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</si>
  <si>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</si>
  <si>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</si>
  <si>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</si>
  <si>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</si>
  <si>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</si>
  <si>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</si>
  <si>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</si>
  <si>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</si>
  <si>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</si>
  <si>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</si>
  <si>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</si>
  <si>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</si>
  <si>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</si>
  <si>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</si>
  <si>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</si>
  <si>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</si>
  <si>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</si>
  <si>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</si>
  <si>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</si>
  <si>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</si>
  <si>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</si>
  <si>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</si>
  <si>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</si>
  <si>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</si>
  <si>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</si>
  <si>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</si>
  <si>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</si>
  <si>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</si>
  <si>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</si>
  <si>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</si>
  <si>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</si>
  <si>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</si>
  <si>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</si>
  <si>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</si>
  <si>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</si>
  <si>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</si>
  <si>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</si>
  <si>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</si>
  <si>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</si>
  <si>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</si>
  <si>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</si>
  <si>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</si>
  <si>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</si>
  <si>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</si>
  <si>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</si>
  <si>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</si>
  <si>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</si>
  <si>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</si>
  <si>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</si>
  <si>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</si>
  <si>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</si>
  <si>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</si>
  <si>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</si>
  <si>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</si>
  <si>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</si>
  <si>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</si>
  <si>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</si>
  <si>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</si>
  <si>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</si>
  <si>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</si>
  <si>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</si>
  <si>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</si>
  <si>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</si>
  <si>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</si>
  <si>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</si>
  <si>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</si>
  <si>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</si>
  <si>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</si>
  <si>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</si>
  <si>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</si>
  <si>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</si>
  <si>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</si>
  <si>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</si>
  <si>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</si>
  <si>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</si>
  <si>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</si>
  <si>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</si>
  <si>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</si>
  <si>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</si>
  <si>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</si>
  <si>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</si>
  <si>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</si>
  <si>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</si>
  <si>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</si>
  <si>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</si>
  <si>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</si>
  <si>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</si>
  <si>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</si>
  <si>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</si>
  <si>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</si>
  <si>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</si>
  <si>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</si>
  <si>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</si>
  <si>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</si>
  <si>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</si>
  <si>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</si>
  <si>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</si>
  <si>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</si>
  <si>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</si>
  <si>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</si>
  <si>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</si>
  <si>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</si>
  <si>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</si>
  <si>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</si>
  <si>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</si>
  <si>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</si>
  <si>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</si>
  <si>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</si>
  <si>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</si>
  <si>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</si>
  <si>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</si>
  <si>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</si>
  <si>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</si>
  <si>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</si>
  <si>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</si>
  <si>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</si>
  <si>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</si>
  <si>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</si>
  <si>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</si>
  <si>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</si>
  <si>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</si>
  <si>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</si>
  <si>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</si>
  <si>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</si>
  <si>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</si>
  <si>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</si>
  <si>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</si>
  <si>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</si>
  <si>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</si>
  <si>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</si>
  <si>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</si>
  <si>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</si>
  <si>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</si>
  <si>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</si>
  <si>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</si>
  <si>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</si>
  <si>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</si>
  <si>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</si>
  <si>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</si>
  <si>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</si>
  <si>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</si>
  <si>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</si>
  <si>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</si>
  <si>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</si>
  <si>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</si>
  <si>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</si>
  <si>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</si>
  <si>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</si>
  <si>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</si>
  <si>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</si>
  <si>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</si>
  <si>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</si>
  <si>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</si>
  <si>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</si>
  <si>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</si>
  <si>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</si>
  <si>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</si>
  <si>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</si>
  <si>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</si>
  <si>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</si>
  <si>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</si>
  <si>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</si>
  <si>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</si>
  <si>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</si>
  <si>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</si>
  <si>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</si>
  <si>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</si>
  <si>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</si>
  <si>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</si>
  <si>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</si>
  <si>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</si>
  <si>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</si>
  <si>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</si>
  <si>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</si>
  <si>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</si>
  <si>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</si>
  <si>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</si>
  <si>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</si>
  <si>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</si>
  <si>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</si>
  <si>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</si>
  <si>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</si>
  <si>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</si>
  <si>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</si>
  <si>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</si>
  <si>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</si>
  <si>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</si>
  <si>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</si>
  <si>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</si>
  <si>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</si>
  <si>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</si>
  <si>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</si>
  <si>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</si>
  <si>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</si>
  <si>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</si>
  <si>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</si>
  <si>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</si>
  <si>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</si>
  <si>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</si>
  <si>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</si>
  <si>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</si>
  <si>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</si>
  <si>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</si>
  <si>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</si>
  <si>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</si>
  <si>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</si>
  <si>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</si>
  <si>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</si>
  <si>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</si>
  <si>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</si>
  <si>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</si>
  <si>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</si>
  <si>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</si>
  <si>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</si>
  <si>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</si>
  <si>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</si>
  <si>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</si>
  <si>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</si>
  <si>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</si>
  <si>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</si>
  <si>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</si>
  <si>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</si>
  <si>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</si>
  <si>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</si>
  <si>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</si>
  <si>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</si>
  <si>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</si>
  <si>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</si>
  <si>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</si>
  <si>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</si>
  <si>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</si>
  <si>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</si>
  <si>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</si>
  <si>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</si>
  <si>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</si>
  <si>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</si>
  <si>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</si>
  <si>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</si>
  <si>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</si>
  <si>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</si>
  <si>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</si>
  <si>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</si>
  <si>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</si>
  <si>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</si>
  <si>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</si>
  <si>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</si>
  <si>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</si>
  <si>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</si>
  <si>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</si>
  <si>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</si>
  <si>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</si>
  <si>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</si>
  <si>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</si>
  <si>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</si>
  <si>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</si>
  <si>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</si>
  <si>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</si>
  <si>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</si>
  <si>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</si>
  <si>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</si>
  <si>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</si>
  <si>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</si>
  <si>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</si>
  <si>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</si>
  <si>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</si>
  <si>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</si>
  <si>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</si>
  <si>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</si>
  <si>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</si>
  <si>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</si>
  <si>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</si>
  <si>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</si>
  <si>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</si>
  <si>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</si>
  <si>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</si>
  <si>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</si>
  <si>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</si>
  <si>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</si>
  <si>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</si>
  <si>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</si>
  <si>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</si>
  <si>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</si>
  <si>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</si>
  <si>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</si>
  <si>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</si>
  <si>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</si>
  <si>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</si>
  <si>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</si>
  <si>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</si>
  <si>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</si>
  <si>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</si>
  <si>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</si>
  <si>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</si>
  <si>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</si>
  <si>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</si>
  <si>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</si>
  <si>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</si>
  <si>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</si>
  <si>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</si>
  <si>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</si>
  <si>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</si>
  <si>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</si>
  <si>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</si>
  <si>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</si>
  <si>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</si>
  <si>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</si>
  <si>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</si>
  <si>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</si>
  <si>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</si>
  <si>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</si>
  <si>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</si>
  <si>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</si>
  <si>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</si>
  <si>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</si>
  <si>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</si>
  <si>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</si>
  <si>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</si>
  <si>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</si>
  <si>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</si>
  <si>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</si>
  <si>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</si>
  <si>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</si>
  <si>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</si>
  <si>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</si>
  <si>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</si>
  <si>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</si>
  <si>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</si>
  <si>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</si>
  <si>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</si>
  <si>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</si>
  <si>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</si>
  <si>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</si>
  <si>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</si>
  <si>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</si>
  <si>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</si>
  <si>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</si>
  <si>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</si>
  <si>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</si>
  <si>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</si>
  <si>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</si>
  <si>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</si>
  <si>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</si>
  <si>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</si>
  <si>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</si>
  <si>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</si>
  <si>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</si>
  <si>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</si>
  <si>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</si>
  <si>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</si>
  <si>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</si>
  <si>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</si>
  <si>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</si>
  <si>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</si>
  <si>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</si>
  <si>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</si>
  <si>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</si>
  <si>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</si>
  <si>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</si>
  <si>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</si>
  <si>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</si>
  <si>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</si>
  <si>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</si>
  <si>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</si>
  <si>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</si>
  <si>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</si>
  <si>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</si>
  <si>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</si>
  <si>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</si>
  <si>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</si>
  <si>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</si>
  <si>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</si>
  <si>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</si>
  <si>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</si>
  <si>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</si>
  <si>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</si>
  <si>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</si>
  <si>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</si>
  <si>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</si>
  <si>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</si>
  <si>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</si>
  <si>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</si>
  <si>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</si>
  <si>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</si>
  <si>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</si>
  <si>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</si>
  <si>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</si>
  <si>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</si>
  <si>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</si>
  <si>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</si>
  <si>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</si>
  <si>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</si>
  <si>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</si>
  <si>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</si>
  <si>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</si>
  <si>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</si>
  <si>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</si>
  <si>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</si>
  <si>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</si>
  <si>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</si>
  <si>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</si>
  <si>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</si>
  <si>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</si>
  <si>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</si>
  <si>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</si>
  <si>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</si>
  <si>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</si>
  <si>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</si>
  <si>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</si>
  <si>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</si>
  <si>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</si>
  <si>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</si>
  <si>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</si>
  <si>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</si>
  <si>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</si>
  <si>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</si>
  <si>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</si>
  <si>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</si>
  <si>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</si>
  <si>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</si>
  <si>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</si>
  <si>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</si>
  <si>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</si>
  <si>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</si>
  <si>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</si>
  <si>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</si>
  <si>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</si>
  <si>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</si>
  <si>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</si>
  <si>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</si>
  <si>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</si>
  <si>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</si>
  <si>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</si>
  <si>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</si>
  <si>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</si>
  <si>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</si>
  <si>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</si>
  <si>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</si>
  <si>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</si>
  <si>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</si>
  <si>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</si>
  <si>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</si>
  <si>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</si>
  <si>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</si>
  <si>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</si>
  <si>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</si>
  <si>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</si>
  <si>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</si>
  <si>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</si>
  <si>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</si>
  <si>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</si>
  <si>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</si>
  <si>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</si>
  <si>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</si>
  <si>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</si>
  <si>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</si>
  <si>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</si>
  <si>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</si>
  <si>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</si>
  <si>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</si>
  <si>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</si>
  <si>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</si>
  <si>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</si>
  <si>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</si>
  <si>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</si>
  <si>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</si>
  <si>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</si>
  <si>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</si>
  <si>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</si>
  <si>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</si>
  <si>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</si>
  <si>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</si>
  <si>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</si>
  <si>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</si>
  <si>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</si>
  <si>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</si>
  <si>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</si>
  <si>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</si>
  <si>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</si>
  <si>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</si>
  <si>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</si>
  <si>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</si>
  <si>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</si>
  <si>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</si>
  <si>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</si>
  <si>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</si>
  <si>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</si>
  <si>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</si>
  <si>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</si>
  <si>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</si>
  <si>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</si>
  <si>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</si>
  <si>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</si>
  <si>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</si>
  <si>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</si>
  <si>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</si>
  <si>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</si>
  <si>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</si>
  <si>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</si>
  <si>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</si>
  <si>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</si>
  <si>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</si>
  <si>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</si>
  <si>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</si>
  <si>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</si>
  <si>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</si>
  <si>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</si>
  <si>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</si>
  <si>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</si>
  <si>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</si>
  <si>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</si>
  <si>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</si>
  <si>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</si>
  <si>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</si>
  <si>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</si>
  <si>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</si>
  <si>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</si>
  <si>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</si>
  <si>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</si>
  <si>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</si>
  <si>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</si>
  <si>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</si>
  <si>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</si>
  <si>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</si>
  <si>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</si>
  <si>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</si>
  <si>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</si>
  <si>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</si>
  <si>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</si>
  <si>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</si>
  <si>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</si>
  <si>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</si>
  <si>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</si>
  <si>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</si>
  <si>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</si>
  <si>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</si>
  <si>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</si>
  <si>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</si>
  <si>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</si>
  <si>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</si>
  <si>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</si>
  <si>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</si>
  <si>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</si>
  <si>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</si>
  <si>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</si>
  <si>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</si>
  <si>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</si>
  <si>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</si>
  <si>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</si>
  <si>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</si>
  <si>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</si>
  <si>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</si>
  <si>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</si>
  <si>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</si>
  <si>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</si>
  <si>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</si>
  <si>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</si>
  <si>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</si>
  <si>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</si>
  <si>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</si>
  <si>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</si>
  <si>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</si>
  <si>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</si>
  <si>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</si>
  <si>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</si>
  <si>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</si>
  <si>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</si>
  <si>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</si>
  <si>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</si>
  <si>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</si>
  <si>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</si>
  <si>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</si>
  <si>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</si>
  <si>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</si>
  <si>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</si>
  <si>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</si>
  <si>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</si>
  <si>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</si>
  <si>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</si>
  <si>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</si>
  <si>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</si>
  <si>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</si>
  <si>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</si>
  <si>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</si>
  <si>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</si>
  <si>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</si>
  <si>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</si>
  <si>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</si>
  <si>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</si>
  <si>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</si>
  <si>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</si>
  <si>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</si>
  <si>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</si>
  <si>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</si>
  <si>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</si>
  <si>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</si>
  <si>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</si>
  <si>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</si>
  <si>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</si>
  <si>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</si>
  <si>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</si>
  <si>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</si>
  <si>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</si>
  <si>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</si>
  <si>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</si>
  <si>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</si>
  <si>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</si>
  <si>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</si>
  <si>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</si>
  <si>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</si>
  <si>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</si>
  <si>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</si>
  <si>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</si>
  <si>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</si>
  <si>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</si>
  <si>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</si>
  <si>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</si>
  <si>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</si>
  <si>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</si>
  <si>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</si>
  <si>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</si>
  <si>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</si>
  <si>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</si>
  <si>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</si>
  <si>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</si>
  <si>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</si>
  <si>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</si>
  <si>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</si>
  <si>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</si>
  <si>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</si>
  <si>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</si>
  <si>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</si>
  <si>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</si>
  <si>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</si>
  <si>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</si>
  <si>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</si>
  <si>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</si>
  <si>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</si>
  <si>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</si>
  <si>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</si>
  <si>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</si>
  <si>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</si>
  <si>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</si>
  <si>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</si>
  <si>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</si>
  <si>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</si>
  <si>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</si>
  <si>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</si>
  <si>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</si>
  <si>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</si>
  <si>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</si>
  <si>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</si>
  <si>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</si>
  <si>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</si>
  <si>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</si>
  <si>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</si>
  <si>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</si>
  <si>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</si>
  <si>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</si>
  <si>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</si>
  <si>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</si>
  <si>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</si>
  <si>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</si>
  <si>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</si>
  <si>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</si>
  <si>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</si>
  <si>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</si>
  <si>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</si>
  <si>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</si>
  <si>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</si>
  <si>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</si>
  <si>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</si>
  <si>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</si>
  <si>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</si>
  <si>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</si>
  <si>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</si>
  <si>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</si>
  <si>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</si>
  <si>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</si>
  <si>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</si>
  <si>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</si>
  <si>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</si>
  <si>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</si>
  <si>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</si>
  <si>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</si>
  <si>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</si>
  <si>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</si>
  <si>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</si>
  <si>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</si>
  <si>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</si>
  <si>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</si>
  <si>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</si>
  <si>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</si>
  <si>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</si>
  <si>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</si>
  <si>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</si>
  <si>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</si>
  <si>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</si>
  <si>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</si>
  <si>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</si>
  <si>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</si>
  <si>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</si>
  <si>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</si>
  <si>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</si>
  <si>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</si>
  <si>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</si>
  <si>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</si>
  <si>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</si>
  <si>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</si>
  <si>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</si>
  <si>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</si>
  <si>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</si>
  <si>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</si>
  <si>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</si>
  <si>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</si>
  <si>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</si>
  <si>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</si>
  <si>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</si>
  <si>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</si>
  <si>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</si>
  <si>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</si>
  <si>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</si>
  <si>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</si>
  <si>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</si>
  <si>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</si>
  <si>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</si>
  <si>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</si>
  <si>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</si>
  <si>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</si>
  <si>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</si>
  <si>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</si>
  <si>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</si>
  <si>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</si>
  <si>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</si>
  <si>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</si>
  <si>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</si>
  <si>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</si>
  <si>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</si>
  <si>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</si>
  <si>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</si>
  <si>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</si>
  <si>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</si>
  <si>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</si>
  <si>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</si>
  <si>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</si>
  <si>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</si>
  <si>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</si>
  <si>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</si>
  <si>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</si>
  <si>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</si>
  <si>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</si>
  <si>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</si>
  <si>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</si>
  <si>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</si>
  <si>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</si>
  <si>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</si>
  <si>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</si>
  <si>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</si>
  <si>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</si>
  <si>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</si>
  <si>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</si>
  <si>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</si>
  <si>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</si>
  <si>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</si>
  <si>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</si>
  <si>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</si>
  <si>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</si>
  <si>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</si>
  <si>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</si>
  <si>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</si>
  <si>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</si>
  <si>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</si>
  <si>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</si>
  <si>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</si>
  <si>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</si>
  <si>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</si>
  <si>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</si>
  <si>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</si>
  <si>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</si>
  <si>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</si>
  <si>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</si>
  <si>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</si>
  <si>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</si>
  <si>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</si>
  <si>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</si>
  <si>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</si>
  <si>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</si>
  <si>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</si>
  <si>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</si>
  <si>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</si>
  <si>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</si>
  <si>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</si>
  <si>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</si>
  <si>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</si>
  <si>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</si>
  <si>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</si>
  <si>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</si>
  <si>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</si>
  <si>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</si>
  <si>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</si>
  <si>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</si>
  <si>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</si>
  <si>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</si>
  <si>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</si>
  <si>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</si>
  <si>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</si>
  <si>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</si>
  <si>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</si>
  <si>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</si>
  <si>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</si>
  <si>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</si>
  <si>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</si>
  <si>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</si>
  <si>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</si>
  <si>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</si>
  <si>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</si>
  <si>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</si>
  <si>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</si>
  <si>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</si>
  <si>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</si>
  <si>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</si>
  <si>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</si>
  <si>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</si>
  <si>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</si>
  <si>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</si>
  <si>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</si>
  <si>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</si>
  <si>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</si>
  <si>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</si>
  <si>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</si>
  <si>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</si>
  <si>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</si>
  <si>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</si>
  <si>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</si>
  <si>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</si>
  <si>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</si>
  <si>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</si>
  <si>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</si>
  <si>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</si>
  <si>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</si>
  <si>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</si>
  <si>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</si>
  <si>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</si>
  <si>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</si>
  <si>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</si>
  <si>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</si>
  <si>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</si>
  <si>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</si>
  <si>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</si>
  <si>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</si>
  <si>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</si>
  <si>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</si>
  <si>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</si>
  <si>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</si>
  <si>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</si>
  <si>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</si>
  <si>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</si>
  <si>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</si>
  <si>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</si>
  <si>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</si>
  <si>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</si>
  <si>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</si>
  <si>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</si>
  <si>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</si>
  <si>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</si>
  <si>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</si>
  <si>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</si>
  <si>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</si>
  <si>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</si>
  <si>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</si>
  <si>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</si>
  <si>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</si>
  <si>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</si>
  <si>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</si>
  <si>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</si>
  <si>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</si>
  <si>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</si>
  <si>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</si>
  <si>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</si>
  <si>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</si>
  <si>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</si>
  <si>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</si>
  <si>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</si>
  <si>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</si>
  <si>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</si>
  <si>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</si>
  <si>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</si>
  <si>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</si>
  <si>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</si>
  <si>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</si>
  <si>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</si>
  <si>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</si>
  <si>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</si>
  <si>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</si>
  <si>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</si>
  <si>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</si>
  <si>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</si>
  <si>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</si>
  <si>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</si>
  <si>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</si>
  <si>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</si>
  <si>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</si>
  <si>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</si>
  <si>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</si>
  <si>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</si>
  <si>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</si>
  <si>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</si>
  <si>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</si>
  <si>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</si>
  <si>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</si>
  <si>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</si>
  <si>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</si>
  <si>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</si>
  <si>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</si>
  <si>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</si>
  <si>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</si>
  <si>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</si>
  <si>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</si>
  <si>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</si>
  <si>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</si>
  <si>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</si>
  <si>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</si>
  <si>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</si>
  <si>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</si>
  <si>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</si>
  <si>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</si>
  <si>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</si>
  <si>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</si>
  <si>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</si>
  <si>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</si>
  <si>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</si>
  <si>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</si>
  <si>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</si>
  <si>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</si>
  <si>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</si>
  <si>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</si>
  <si>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</si>
  <si>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</si>
  <si>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</si>
  <si>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</si>
  <si>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</si>
  <si>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</si>
  <si>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</si>
  <si>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</si>
  <si>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</si>
  <si>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</si>
  <si>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</si>
  <si>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</si>
  <si>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</si>
  <si>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</si>
  <si>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</si>
  <si>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</si>
  <si>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</si>
  <si>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</si>
  <si>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</si>
  <si>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</si>
  <si>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</si>
  <si>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</si>
  <si>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</si>
  <si>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</si>
  <si>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</si>
  <si>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</si>
  <si>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</si>
  <si>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</si>
  <si>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</si>
  <si>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</si>
  <si>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</si>
  <si>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</si>
  <si>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</si>
  <si>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</si>
  <si>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</si>
  <si>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</si>
  <si>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</si>
  <si>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</si>
  <si>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</si>
  <si>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</si>
  <si>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</si>
  <si>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</si>
  <si>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</si>
  <si>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</si>
  <si>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</si>
  <si>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</si>
  <si>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</si>
  <si>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</si>
  <si>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</si>
  <si>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</si>
  <si>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</si>
  <si>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</si>
  <si>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</si>
  <si>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</si>
  <si>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</si>
  <si>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</si>
  <si>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</si>
  <si>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</si>
  <si>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</si>
  <si>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</si>
  <si>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</si>
  <si>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</si>
  <si>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</si>
  <si>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</si>
  <si>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</si>
  <si>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</si>
  <si>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</si>
  <si>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</si>
  <si>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</si>
  <si>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</si>
  <si>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</si>
  <si>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</si>
  <si>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</si>
  <si>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</si>
  <si>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</si>
  <si>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</si>
  <si>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</si>
  <si>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</si>
  <si>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</si>
  <si>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</si>
  <si>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</si>
  <si>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</si>
  <si>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</si>
  <si>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</si>
  <si>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</si>
  <si>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</si>
  <si>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</si>
  <si>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</si>
  <si>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</si>
  <si>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</si>
  <si>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</si>
  <si>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</si>
  <si>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</si>
  <si>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</si>
  <si>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</si>
  <si>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</si>
  <si>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</si>
  <si>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</si>
  <si>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</si>
  <si>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</si>
  <si>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</si>
  <si>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</si>
  <si>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</si>
  <si>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</si>
  <si>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</si>
  <si>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</si>
  <si>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</si>
  <si>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</si>
  <si>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</si>
  <si>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</si>
  <si>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</si>
  <si>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</si>
  <si>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</si>
  <si>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</si>
  <si>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</si>
  <si>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</si>
  <si>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</si>
  <si>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</si>
  <si>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</si>
  <si>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</si>
  <si>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</si>
  <si>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</si>
  <si>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</si>
  <si>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</si>
  <si>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</si>
  <si>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</si>
  <si>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</si>
  <si>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</si>
  <si>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</si>
  <si>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</si>
  <si>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</si>
  <si>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</si>
  <si>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</si>
  <si>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</si>
  <si>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</si>
  <si>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</si>
  <si>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</si>
  <si>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</si>
  <si>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</si>
  <si>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</si>
  <si>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</si>
  <si>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</si>
  <si>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</si>
  <si>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</si>
  <si>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</si>
  <si>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</si>
  <si>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</si>
  <si>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</si>
  <si>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</si>
  <si>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</si>
  <si>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</si>
  <si>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</si>
  <si>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</si>
  <si>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</si>
  <si>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</si>
  <si>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</si>
  <si>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</si>
  <si>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</si>
  <si>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</si>
  <si>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</si>
  <si>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</si>
  <si>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</si>
  <si>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</si>
  <si>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</si>
  <si>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</si>
  <si>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</si>
  <si>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</si>
  <si>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</si>
  <si>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</si>
  <si>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</si>
  <si>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</si>
  <si>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</si>
  <si>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</si>
  <si>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</si>
  <si>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</si>
  <si>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</si>
  <si>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</si>
  <si>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</si>
  <si>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</si>
  <si>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</si>
  <si>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</si>
  <si>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</si>
  <si>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</si>
  <si>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</si>
  <si>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</si>
  <si>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</si>
  <si>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</si>
  <si>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</si>
  <si>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</si>
  <si>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</si>
  <si>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</si>
  <si>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</si>
  <si>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</si>
  <si>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</si>
  <si>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</si>
  <si>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</si>
  <si>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</si>
  <si>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</si>
  <si>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</si>
  <si>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</si>
  <si>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</si>
  <si>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</si>
  <si>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</si>
  <si>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</si>
  <si>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</si>
  <si>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</si>
  <si>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</si>
  <si>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</si>
  <si>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</si>
  <si>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</si>
  <si>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</si>
  <si>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</si>
  <si>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</si>
  <si>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</si>
  <si>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</si>
  <si>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</si>
  <si>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</si>
  <si>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</si>
  <si>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</si>
  <si>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</si>
  <si>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</si>
  <si>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</si>
  <si>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</si>
  <si>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</si>
  <si>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</si>
  <si>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</si>
  <si>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</si>
  <si>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</si>
  <si>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</si>
  <si>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</si>
  <si>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</si>
  <si>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</si>
  <si>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</si>
  <si>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</si>
  <si>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</si>
  <si>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</si>
  <si>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</si>
  <si>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</si>
  <si>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</si>
  <si>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</si>
  <si>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</si>
  <si>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</si>
  <si>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</si>
  <si>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</si>
  <si>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</si>
  <si>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</si>
  <si>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</si>
  <si>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</si>
  <si>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</si>
  <si>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</si>
  <si>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</si>
  <si>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</si>
  <si>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</si>
  <si>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</si>
  <si>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</si>
  <si>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</si>
  <si>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</si>
  <si>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</si>
  <si>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</si>
  <si>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</si>
  <si>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</si>
  <si>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</si>
  <si>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</si>
  <si>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</si>
  <si>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</si>
  <si>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</si>
  <si>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</si>
  <si>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</si>
  <si>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</si>
  <si>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</si>
  <si>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</si>
  <si>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</si>
  <si>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</si>
  <si>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</si>
  <si>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</si>
  <si>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</si>
  <si>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</si>
  <si>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</si>
  <si>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</si>
  <si>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</si>
  <si>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</si>
  <si>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</si>
  <si>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</si>
  <si>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</si>
  <si>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</si>
  <si>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</si>
  <si>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</si>
  <si>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</si>
  <si>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</si>
  <si>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</si>
  <si>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</si>
  <si>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</si>
  <si>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</si>
  <si>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</si>
  <si>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</si>
  <si>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</si>
  <si>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</si>
  <si>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</si>
  <si>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</si>
  <si>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</si>
  <si>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</si>
  <si>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</si>
  <si>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</si>
  <si>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</si>
  <si>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</si>
  <si>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</si>
  <si>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</si>
  <si>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</si>
  <si>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</si>
  <si>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</si>
  <si>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</si>
  <si>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</si>
  <si>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</si>
  <si>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</si>
  <si>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</si>
  <si>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</si>
  <si>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</si>
  <si>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</si>
  <si>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</si>
  <si>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</si>
  <si>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</si>
  <si>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</si>
  <si>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</si>
  <si>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</si>
  <si>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</si>
  <si>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</si>
  <si>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</si>
  <si>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</si>
  <si>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</si>
  <si>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</si>
  <si>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</si>
  <si>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</si>
  <si>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</si>
  <si>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</si>
  <si>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</si>
  <si>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</si>
  <si>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</si>
  <si>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</si>
  <si>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</si>
  <si>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</si>
  <si>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</si>
  <si>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</si>
  <si>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</si>
  <si>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</si>
  <si>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</si>
  <si>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</si>
  <si>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</si>
  <si>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</si>
  <si>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</si>
  <si>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</si>
  <si>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</si>
  <si>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</si>
  <si>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</si>
  <si>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</si>
  <si>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</si>
  <si>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</si>
  <si>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</si>
  <si>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</si>
  <si>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</si>
  <si>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</si>
  <si>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</si>
  <si>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</si>
  <si>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</si>
  <si>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</si>
  <si>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</si>
  <si>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</si>
  <si>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</si>
  <si>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</si>
  <si>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</si>
  <si>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</si>
  <si>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</si>
  <si>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</si>
  <si>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</si>
  <si>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</si>
  <si>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</si>
  <si>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</si>
  <si>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</si>
  <si>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</si>
  <si>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</si>
  <si>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</si>
  <si>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</si>
  <si>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</si>
  <si>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</si>
  <si>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</si>
  <si>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</si>
  <si>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</si>
  <si>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</si>
  <si>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</si>
  <si>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</si>
  <si>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</si>
  <si>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</si>
  <si>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</si>
  <si>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</si>
  <si>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</si>
  <si>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</si>
  <si>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</si>
  <si>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</si>
  <si>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</si>
  <si>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</si>
  <si>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</si>
  <si>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</si>
  <si>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</si>
  <si>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</si>
  <si>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</si>
  <si>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</si>
  <si>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</si>
  <si>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</si>
  <si>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</si>
  <si>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</si>
  <si>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</si>
  <si>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</si>
  <si>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</si>
  <si>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</si>
  <si>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</si>
  <si>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</si>
  <si>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</si>
  <si>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</si>
  <si>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</si>
  <si>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</si>
  <si>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</si>
  <si>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</si>
  <si>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</si>
  <si>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</si>
  <si>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</si>
  <si>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</si>
  <si>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</si>
  <si>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</si>
  <si>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</si>
  <si>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</si>
  <si>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</si>
  <si>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</si>
  <si>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</si>
  <si>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</si>
  <si>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</si>
  <si>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</si>
  <si>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</si>
  <si>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</si>
  <si>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</si>
  <si>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</si>
  <si>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</si>
  <si>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</si>
  <si>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</si>
  <si>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</si>
  <si>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</si>
  <si>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</si>
  <si>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</si>
  <si>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</si>
  <si>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</si>
  <si>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</si>
  <si>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</si>
  <si>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</si>
  <si>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</si>
  <si>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</si>
  <si>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</si>
  <si>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</si>
  <si>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</si>
  <si>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</si>
  <si>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</si>
  <si>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</si>
  <si>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</si>
  <si>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</si>
  <si>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</si>
  <si>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</si>
  <si>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</si>
  <si>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</si>
  <si>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</si>
  <si>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</si>
  <si>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</si>
  <si>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</si>
  <si>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</si>
  <si>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</si>
  <si>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</si>
  <si>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</si>
  <si>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</si>
  <si>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</si>
  <si>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</si>
  <si>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</si>
  <si>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</si>
  <si>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</si>
  <si>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</si>
  <si>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</si>
  <si>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</si>
  <si>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</si>
  <si>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</si>
  <si>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</si>
  <si>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</si>
  <si>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</si>
  <si>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</si>
  <si>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</si>
  <si>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</si>
  <si>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</si>
  <si>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</si>
  <si>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</si>
  <si>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</si>
  <si>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</si>
  <si>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</si>
  <si>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</si>
  <si>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</si>
  <si>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</si>
  <si>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</si>
  <si>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</si>
  <si>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</si>
  <si>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</si>
  <si>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</si>
  <si>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</si>
  <si>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</si>
  <si>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</si>
  <si>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</si>
  <si>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</si>
  <si>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</si>
  <si>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</si>
  <si>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</si>
  <si>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</si>
  <si>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</si>
  <si>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</si>
  <si>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</si>
  <si>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</si>
  <si>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</si>
  <si>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</si>
  <si>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</si>
  <si>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</si>
  <si>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</si>
  <si>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</si>
  <si>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</si>
  <si>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</si>
  <si>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</si>
  <si>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</si>
  <si>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</si>
  <si>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</si>
  <si>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</si>
  <si>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</si>
  <si>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</si>
  <si>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</si>
  <si>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</si>
  <si>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</si>
  <si>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</si>
  <si>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</si>
  <si>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</si>
  <si>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</si>
  <si>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</si>
  <si>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</si>
  <si>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</si>
  <si>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</si>
  <si>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</si>
  <si>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</si>
  <si>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</si>
  <si>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</si>
  <si>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</si>
  <si>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</si>
  <si>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</si>
  <si>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</si>
  <si>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</si>
  <si>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</si>
  <si>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</si>
  <si>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</si>
  <si>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</si>
  <si>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</si>
  <si>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</si>
  <si>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</si>
  <si>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</si>
  <si>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</si>
  <si>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</si>
  <si>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</si>
  <si>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</si>
  <si>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</si>
  <si>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</si>
  <si>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</si>
  <si>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</si>
  <si>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</si>
  <si>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</si>
  <si>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</si>
  <si>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</si>
  <si>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</si>
  <si>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</si>
  <si>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</si>
  <si>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</si>
  <si>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</si>
  <si>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</si>
  <si>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</si>
  <si>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</si>
  <si>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</si>
  <si>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</si>
  <si>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</si>
  <si>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</si>
  <si>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</si>
  <si>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</si>
  <si>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</si>
  <si>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</si>
  <si>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</si>
  <si>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</si>
  <si>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</si>
  <si>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</si>
  <si>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</si>
  <si>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</si>
  <si>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</si>
  <si>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</si>
  <si>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</si>
  <si>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</si>
  <si>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</si>
  <si>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</si>
  <si>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</si>
  <si>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</si>
  <si>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</si>
  <si>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</si>
  <si>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</si>
  <si>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</si>
  <si>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</si>
  <si>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</si>
  <si>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</si>
  <si>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</si>
  <si>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</si>
  <si>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</si>
  <si>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</si>
  <si>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</si>
  <si>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</si>
  <si>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</si>
  <si>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</si>
  <si>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</si>
  <si>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</si>
  <si>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</si>
  <si>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</si>
  <si>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</si>
  <si>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</si>
  <si>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</si>
  <si>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</si>
  <si>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</si>
  <si>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</si>
  <si>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</si>
  <si>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</si>
  <si>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</si>
  <si>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</si>
  <si>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</si>
  <si>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</si>
  <si>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</si>
  <si>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</si>
  <si>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</si>
  <si>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</si>
  <si>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</si>
  <si>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</si>
  <si>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</si>
  <si>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</si>
  <si>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</si>
  <si>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</si>
  <si>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</si>
  <si>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</si>
  <si>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</si>
  <si>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</si>
  <si>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</si>
  <si>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</si>
  <si>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</si>
  <si>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</si>
  <si>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</si>
  <si>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</si>
  <si>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</si>
  <si>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</si>
  <si>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</si>
  <si>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</si>
  <si>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</si>
  <si>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</si>
  <si>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</si>
  <si>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</si>
  <si>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</si>
  <si>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</si>
  <si>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</si>
  <si>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</si>
  <si>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</si>
  <si>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</si>
  <si>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</si>
  <si>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</si>
  <si>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</si>
  <si>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</si>
  <si>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</si>
  <si>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</si>
  <si>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</si>
  <si>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</si>
  <si>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</si>
  <si>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</si>
  <si>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</si>
  <si>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</si>
  <si>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</si>
  <si>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</si>
  <si>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</si>
  <si>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</si>
  <si>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</si>
  <si>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</si>
  <si>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</si>
  <si>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</si>
  <si>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</si>
  <si>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</si>
  <si>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</si>
  <si>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</si>
  <si>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</si>
  <si>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</si>
  <si>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</si>
  <si>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</si>
  <si>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</si>
  <si>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</si>
  <si>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</si>
  <si>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</si>
  <si>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</si>
  <si>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</si>
  <si>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</si>
  <si>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</si>
  <si>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</si>
  <si>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</si>
  <si>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</si>
  <si>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</si>
  <si>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</si>
  <si>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</si>
  <si>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</si>
  <si>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</si>
  <si>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</si>
  <si>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</si>
  <si>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</si>
  <si>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</si>
  <si>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</si>
  <si>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</si>
  <si>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</si>
  <si>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</si>
  <si>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</si>
  <si>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</si>
  <si>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</si>
  <si>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</si>
  <si>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</si>
  <si>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</si>
  <si>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</si>
  <si>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</si>
  <si>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</si>
  <si>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</si>
  <si>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</si>
  <si>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</si>
  <si>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</si>
  <si>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</si>
  <si>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</si>
  <si>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</si>
  <si>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</si>
  <si>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</si>
  <si>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</si>
  <si>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</si>
  <si>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</si>
  <si>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</si>
  <si>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</si>
  <si>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</si>
  <si>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</si>
  <si>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</si>
  <si>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</si>
  <si>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</si>
  <si>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</si>
  <si>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</si>
  <si>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</si>
  <si>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</si>
  <si>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</si>
  <si>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</si>
  <si>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</si>
  <si>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</si>
  <si>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</si>
  <si>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</si>
  <si>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</si>
  <si>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</si>
  <si>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</si>
  <si>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</si>
  <si>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</si>
  <si>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</si>
  <si>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</si>
  <si>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</si>
  <si>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</si>
  <si>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</si>
  <si>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</si>
  <si>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</si>
  <si>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</si>
  <si>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</si>
  <si>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</si>
  <si>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</si>
  <si>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</si>
  <si>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</si>
  <si>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</si>
  <si>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</si>
  <si>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</si>
  <si>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</si>
  <si>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</si>
  <si>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</si>
  <si>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</si>
  <si>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</si>
  <si>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</si>
  <si>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</si>
  <si>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</si>
  <si>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</si>
  <si>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</si>
  <si>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</si>
  <si>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</si>
  <si>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</si>
  <si>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</si>
  <si>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</si>
  <si>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</si>
  <si>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</si>
  <si>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</si>
  <si>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</si>
  <si>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</si>
  <si>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</si>
  <si>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</si>
  <si>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</si>
  <si>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</si>
  <si>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</si>
  <si>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</si>
  <si>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</si>
  <si>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</si>
  <si>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</si>
  <si>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</si>
  <si>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</si>
  <si>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</si>
  <si>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</si>
  <si>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</si>
  <si>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</si>
  <si>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</si>
  <si>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</si>
  <si>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</si>
  <si>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</si>
  <si>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</si>
  <si>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</si>
  <si>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</si>
  <si>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</si>
  <si>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</si>
  <si>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</si>
  <si>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</si>
  <si>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</si>
  <si>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</si>
  <si>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</si>
  <si>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</si>
  <si>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</si>
  <si>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</si>
  <si>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</si>
  <si>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</si>
  <si>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</si>
  <si>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</si>
  <si>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</si>
  <si>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</si>
  <si>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</si>
  <si>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</si>
  <si>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</si>
  <si>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</si>
  <si>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</si>
  <si>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</si>
  <si>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</si>
  <si>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</si>
  <si>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</si>
  <si>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</si>
  <si>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</si>
  <si>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</si>
  <si>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</si>
  <si>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</si>
  <si>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</si>
  <si>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</si>
  <si>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</si>
  <si>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</si>
  <si>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</si>
  <si>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</si>
  <si>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</si>
  <si>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</si>
  <si>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</si>
  <si>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</si>
  <si>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</si>
  <si>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</si>
  <si>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</si>
  <si>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</si>
  <si>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</si>
  <si>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</si>
  <si>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</si>
  <si>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</si>
  <si>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</si>
  <si>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</si>
  <si>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</si>
  <si>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</si>
  <si>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</si>
  <si>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</si>
  <si>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</si>
  <si>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</si>
  <si>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</si>
  <si>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</si>
  <si>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</si>
  <si>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</si>
  <si>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</si>
  <si>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</si>
  <si>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</si>
  <si>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</si>
  <si>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</si>
  <si>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</si>
  <si>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</si>
  <si>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</si>
  <si>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</si>
  <si>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</si>
  <si>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</si>
  <si>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</si>
  <si>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</si>
  <si>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</si>
  <si>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</si>
  <si>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</si>
  <si>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</si>
  <si>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</si>
  <si>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</si>
  <si>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</si>
  <si>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</si>
  <si>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</si>
  <si>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</si>
  <si>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</si>
  <si>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</si>
  <si>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</si>
  <si>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</si>
  <si>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</si>
  <si>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</si>
  <si>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</si>
  <si>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</si>
  <si>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</si>
  <si>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</si>
  <si>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</si>
  <si>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</si>
  <si>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</si>
  <si>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</si>
  <si>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</si>
  <si>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</si>
  <si>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</si>
  <si>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</si>
  <si>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</si>
  <si>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</si>
  <si>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</si>
  <si>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</si>
  <si>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</si>
  <si>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</si>
  <si>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</si>
  <si>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</si>
  <si>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</si>
  <si>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</si>
  <si>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</si>
  <si>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</si>
  <si>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</si>
  <si>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</si>
  <si>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</si>
  <si>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</si>
  <si>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</si>
  <si>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</si>
  <si>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</si>
  <si>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</si>
  <si>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</si>
  <si>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</si>
  <si>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</si>
  <si>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</si>
  <si>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</si>
  <si>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</si>
  <si>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</si>
  <si>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</si>
  <si>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</si>
  <si>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</si>
  <si>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</si>
  <si>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</si>
  <si>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</si>
  <si>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</si>
  <si>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</si>
  <si>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</si>
  <si>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</si>
  <si>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</si>
  <si>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</si>
  <si>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</si>
  <si>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</si>
  <si>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</si>
  <si>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</si>
  <si>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</si>
  <si>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</si>
  <si>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</si>
  <si>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</si>
  <si>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</si>
  <si>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</si>
  <si>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</si>
  <si>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</si>
  <si>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</si>
  <si>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</si>
  <si>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</si>
  <si>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</si>
  <si>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</si>
  <si>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</si>
  <si>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</si>
  <si>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</si>
  <si>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</si>
  <si>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</si>
  <si>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</si>
  <si>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</si>
  <si>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</si>
  <si>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</si>
  <si>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</si>
  <si>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</si>
  <si>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</si>
  <si>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</si>
  <si>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</si>
  <si>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</si>
  <si>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</si>
  <si>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</si>
  <si>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</si>
  <si>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</si>
  <si>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</si>
  <si>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</si>
  <si>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</si>
  <si>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</si>
  <si>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</si>
  <si>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</si>
  <si>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</si>
  <si>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</si>
  <si>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</si>
  <si>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</si>
  <si>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</si>
  <si>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</si>
  <si>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</si>
  <si>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</si>
  <si>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</si>
  <si>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</si>
  <si>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</si>
  <si>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</si>
  <si>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</si>
  <si>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</si>
  <si>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</si>
  <si>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</si>
  <si>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</si>
  <si>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</si>
  <si>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</si>
  <si>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</si>
  <si>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</si>
  <si>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</si>
  <si>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</si>
  <si>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</si>
  <si>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</si>
  <si>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</si>
  <si>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</si>
  <si>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</si>
  <si>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</si>
  <si>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</si>
  <si>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</si>
  <si>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</si>
  <si>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</si>
  <si>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</si>
  <si>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</si>
  <si>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</si>
  <si>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</si>
  <si>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</si>
  <si>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</si>
  <si>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</si>
  <si>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</si>
  <si>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</si>
  <si>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</si>
  <si>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</si>
  <si>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</si>
  <si>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</si>
  <si>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</si>
  <si>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</si>
  <si>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</si>
  <si>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</si>
  <si>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</si>
  <si>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</si>
  <si>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</si>
  <si>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</si>
  <si>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</si>
  <si>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</si>
  <si>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</si>
  <si>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</si>
  <si>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</si>
  <si>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</si>
  <si>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</si>
  <si>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</si>
  <si>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</si>
  <si>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</si>
  <si>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</si>
  <si>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</si>
  <si>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</si>
  <si>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</si>
  <si>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</si>
  <si>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</si>
  <si>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</si>
  <si>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</si>
  <si>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</si>
  <si>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</si>
  <si>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</si>
  <si>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</si>
  <si>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</si>
  <si>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</si>
  <si>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</si>
  <si>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</si>
  <si>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</si>
  <si>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</si>
  <si>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</si>
  <si>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</si>
  <si>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</si>
  <si>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</si>
  <si>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</si>
  <si>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</si>
  <si>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</si>
  <si>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</si>
  <si>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</si>
  <si>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</si>
  <si>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</si>
  <si>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</si>
  <si>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</si>
  <si>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</si>
  <si>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</si>
  <si>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</si>
  <si>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</si>
  <si>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</si>
  <si>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</si>
  <si>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</si>
  <si>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</si>
  <si>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</si>
  <si>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</si>
  <si>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</si>
  <si>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</si>
  <si>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</si>
  <si>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</si>
  <si>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</si>
  <si>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</si>
  <si>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</si>
  <si>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</si>
  <si>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</si>
  <si>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</si>
  <si>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</si>
  <si>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</si>
  <si>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</si>
  <si>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</si>
  <si>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</si>
  <si>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</si>
  <si>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</si>
  <si>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</si>
  <si>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</si>
  <si>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</si>
  <si>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</si>
  <si>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</si>
  <si>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</si>
  <si>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</si>
  <si>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</si>
  <si>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</si>
  <si>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</si>
  <si>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</si>
  <si>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</si>
  <si>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</si>
  <si>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</si>
  <si>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</si>
  <si>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</si>
  <si>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</si>
  <si>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</si>
  <si>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</si>
  <si>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</si>
  <si>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</si>
  <si>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</si>
  <si>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</si>
  <si>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</si>
  <si>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</si>
  <si>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</si>
  <si>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</si>
  <si>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</si>
  <si>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</si>
  <si>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</si>
  <si>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</si>
  <si>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</si>
  <si>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</si>
  <si>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</si>
  <si>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</si>
  <si>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</si>
  <si>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</si>
  <si>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</si>
  <si>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</si>
  <si>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</si>
  <si>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</si>
  <si>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</si>
  <si>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</si>
  <si>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</si>
  <si>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</si>
  <si>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</si>
  <si>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</si>
  <si>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</si>
  <si>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</si>
  <si>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</si>
  <si>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</si>
  <si>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</si>
  <si>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</si>
  <si>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</si>
  <si>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</si>
  <si>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</si>
  <si>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</si>
  <si>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</si>
  <si>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</si>
  <si>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</si>
  <si>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</si>
  <si>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</si>
  <si>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</si>
  <si>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</si>
  <si>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</si>
  <si>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</si>
  <si>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</si>
  <si>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</si>
  <si>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</si>
  <si>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</si>
  <si>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</si>
  <si>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</si>
  <si>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</si>
  <si>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</si>
  <si>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</si>
  <si>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</si>
  <si>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</si>
  <si>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</si>
  <si>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</si>
  <si>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</si>
  <si>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</si>
  <si>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</si>
  <si>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</si>
  <si>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</si>
  <si>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</si>
  <si>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</si>
  <si>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</si>
  <si>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</si>
  <si>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</si>
  <si>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</si>
  <si>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</si>
  <si>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</si>
  <si>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</si>
  <si>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</si>
  <si>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</si>
  <si>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</si>
  <si>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</si>
  <si>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</si>
  <si>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</si>
  <si>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</si>
  <si>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</si>
  <si>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</si>
  <si>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</si>
  <si>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</si>
  <si>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</si>
  <si>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</si>
  <si>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</si>
  <si>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</si>
  <si>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</si>
  <si>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</si>
  <si>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</si>
  <si>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</si>
  <si>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</si>
  <si>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</si>
  <si>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</si>
  <si>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</si>
  <si>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</si>
  <si>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</si>
  <si>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</si>
  <si>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</si>
  <si>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</si>
  <si>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</si>
  <si>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</si>
  <si>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</si>
  <si>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</si>
  <si>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</si>
  <si>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</si>
  <si>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</si>
  <si>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</si>
  <si>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</si>
  <si>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</si>
  <si>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</si>
  <si>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</si>
  <si>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</si>
  <si>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</si>
  <si>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</si>
  <si>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</si>
  <si>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</si>
  <si>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</si>
  <si>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</si>
  <si>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</si>
  <si>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</si>
  <si>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</si>
  <si>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</si>
  <si>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</si>
  <si>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</si>
  <si>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</si>
  <si>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</si>
  <si>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</si>
  <si>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</si>
  <si>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</si>
  <si>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</si>
  <si>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</si>
  <si>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</si>
  <si>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</si>
  <si>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</si>
  <si>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</si>
  <si>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</si>
  <si>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</si>
  <si>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</si>
  <si>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</si>
  <si>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</si>
  <si>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</si>
  <si>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</si>
  <si>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</si>
  <si>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</si>
  <si>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</si>
  <si>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</si>
  <si>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</si>
  <si>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</si>
  <si>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</si>
  <si>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</si>
  <si>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</si>
  <si>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</si>
  <si>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</si>
  <si>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</si>
  <si>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</si>
  <si>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</si>
  <si>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</si>
  <si>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</si>
  <si>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</si>
  <si>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</si>
  <si>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</si>
  <si>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</si>
  <si>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</si>
  <si>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</si>
  <si>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</si>
  <si>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</si>
  <si>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</si>
  <si>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</si>
  <si>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</si>
  <si>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</si>
  <si>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</si>
  <si>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</si>
  <si>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</si>
  <si>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</si>
  <si>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</si>
  <si>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</si>
  <si>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</si>
  <si>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</si>
  <si>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</si>
  <si>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</si>
  <si>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</si>
  <si>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</si>
  <si>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</si>
  <si>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</si>
  <si>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</si>
  <si>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</si>
  <si>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</si>
  <si>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</si>
  <si>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</si>
  <si>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</si>
  <si>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</si>
  <si>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</si>
  <si>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</si>
  <si>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</si>
  <si>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</si>
  <si>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</si>
  <si>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</si>
  <si>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</si>
  <si>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</si>
  <si>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</si>
  <si>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</si>
  <si>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</si>
  <si>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</si>
  <si>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</si>
  <si>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</si>
  <si>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</si>
  <si>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</si>
  <si>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</si>
  <si>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</si>
  <si>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</si>
  <si>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</si>
  <si>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</si>
  <si>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</si>
  <si>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</si>
  <si>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</si>
  <si>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</si>
  <si>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</si>
  <si>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</si>
  <si>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</si>
  <si>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</si>
  <si>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</si>
  <si>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</si>
  <si>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</si>
  <si>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</si>
  <si>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</si>
  <si>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</si>
  <si>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</si>
  <si>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</si>
  <si>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</si>
  <si>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</si>
  <si>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</si>
  <si>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</si>
  <si>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</si>
  <si>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</si>
  <si>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</si>
  <si>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</si>
  <si>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</si>
  <si>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</si>
  <si>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</si>
  <si>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</si>
  <si>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</si>
  <si>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</si>
  <si>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</si>
  <si>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</si>
  <si>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</si>
  <si>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</si>
  <si>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</si>
  <si>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</si>
  <si>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</si>
  <si>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</si>
  <si>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</si>
  <si>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</si>
  <si>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</si>
  <si>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</si>
  <si>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</si>
  <si>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</si>
  <si>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</si>
  <si>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</si>
  <si>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</si>
  <si>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</si>
  <si>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</si>
  <si>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</si>
  <si>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</si>
  <si>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</si>
  <si>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</si>
  <si>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</si>
  <si>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</si>
  <si>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</si>
  <si>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</si>
  <si>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</si>
  <si>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</si>
  <si>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</si>
  <si>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</si>
  <si>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</si>
  <si>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</si>
  <si>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</si>
  <si>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</si>
  <si>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</si>
  <si>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</si>
  <si>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</si>
  <si>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</si>
  <si>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</si>
  <si>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</si>
  <si>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</si>
  <si>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</si>
  <si>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</si>
  <si>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</si>
  <si>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</si>
  <si>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</si>
  <si>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</si>
  <si>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</si>
  <si>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</si>
  <si>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</si>
  <si>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</si>
  <si>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</si>
  <si>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</si>
  <si>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</si>
  <si>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</si>
  <si>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</si>
  <si>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</si>
  <si>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</si>
  <si>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</si>
  <si>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</si>
  <si>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</si>
  <si>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</si>
  <si>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</si>
  <si>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</si>
  <si>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</si>
  <si>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</si>
  <si>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</si>
  <si>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</si>
  <si>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</si>
  <si>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</si>
  <si>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</si>
  <si>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</si>
  <si>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</si>
  <si>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</si>
  <si>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</si>
  <si>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</si>
  <si>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</si>
  <si>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</si>
  <si>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</si>
  <si>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</si>
  <si>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</si>
  <si>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</si>
  <si>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</si>
  <si>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</si>
  <si>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</si>
  <si>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</si>
  <si>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</si>
  <si>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</si>
  <si>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</si>
  <si>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</si>
  <si>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</si>
  <si>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</si>
  <si>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</si>
  <si>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</si>
  <si>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</si>
  <si>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</si>
  <si>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</si>
  <si>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</si>
  <si>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</si>
  <si>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</si>
  <si>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</si>
  <si>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</si>
  <si>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</si>
  <si>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</si>
  <si>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</si>
  <si>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</si>
  <si>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</si>
  <si>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</si>
  <si>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</si>
  <si>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</si>
  <si>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</si>
  <si>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</si>
  <si>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</si>
  <si>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</si>
  <si>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</si>
  <si>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</si>
  <si>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</si>
  <si>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</si>
  <si>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</si>
  <si>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</si>
  <si>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</si>
  <si>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</si>
  <si>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</si>
  <si>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</si>
  <si>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</si>
  <si>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</si>
  <si>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</si>
  <si>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</si>
  <si>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</si>
  <si>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</si>
  <si>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</si>
  <si>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</si>
  <si>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</si>
  <si>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</si>
  <si>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</si>
  <si>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</si>
  <si>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</si>
  <si>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</si>
  <si>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</si>
  <si>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</si>
  <si>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</si>
  <si>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</si>
  <si>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</si>
  <si>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</si>
  <si>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</si>
  <si>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</si>
  <si>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</si>
  <si>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</si>
  <si>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</si>
  <si>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</si>
  <si>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</si>
  <si>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</si>
  <si>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</si>
  <si>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</si>
  <si>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</si>
  <si>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</si>
  <si>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</si>
  <si>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</si>
  <si>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</si>
  <si>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</si>
  <si>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</si>
  <si>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</si>
  <si>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</si>
  <si>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</si>
  <si>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</si>
  <si>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</si>
  <si>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</si>
  <si>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</si>
  <si>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</si>
  <si>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</si>
  <si>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</si>
  <si>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</si>
  <si>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</si>
  <si>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</si>
  <si>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</si>
  <si>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</si>
  <si>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</si>
  <si>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</si>
  <si>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</si>
  <si>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</si>
  <si>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</si>
  <si>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</si>
  <si>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</si>
  <si>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</si>
  <si>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</si>
  <si>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</si>
  <si>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</si>
  <si>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</si>
  <si>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</si>
  <si>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</si>
  <si>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</si>
  <si>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</si>
  <si>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</si>
  <si>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</si>
  <si>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</si>
  <si>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</si>
  <si>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</si>
  <si>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</si>
  <si>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</si>
  <si>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</si>
  <si>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</si>
  <si>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</si>
  <si>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</si>
  <si>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</si>
  <si>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</si>
  <si>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</si>
  <si>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</si>
  <si>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</si>
  <si>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</si>
  <si>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</si>
  <si>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</si>
  <si>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</si>
  <si>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</si>
  <si>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</si>
  <si>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</si>
  <si>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</si>
  <si>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</si>
  <si>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</si>
  <si>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</si>
  <si>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</si>
  <si>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</si>
  <si>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</si>
  <si>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</si>
  <si>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</si>
  <si>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</si>
  <si>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</si>
  <si>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</si>
  <si>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</si>
  <si>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</si>
  <si>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</si>
  <si>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</si>
  <si>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</si>
  <si>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</si>
  <si>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</si>
  <si>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</si>
  <si>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</si>
  <si>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</si>
  <si>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</si>
  <si>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</si>
  <si>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</si>
  <si>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</si>
  <si>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</si>
  <si>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</si>
  <si>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</si>
  <si>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</si>
  <si>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</si>
  <si>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</si>
  <si>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</si>
  <si>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</si>
  <si>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</si>
  <si>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</si>
  <si>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</si>
  <si>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</si>
  <si>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</si>
  <si>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</si>
  <si>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</si>
  <si>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</si>
  <si>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</si>
  <si>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</si>
  <si>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</si>
  <si>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</si>
  <si>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</si>
  <si>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</si>
  <si>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</si>
  <si>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</si>
  <si>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</si>
  <si>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</si>
  <si>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</si>
  <si>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</si>
  <si>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</si>
  <si>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</si>
  <si>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</si>
  <si>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</si>
  <si>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</si>
  <si>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</si>
  <si>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</si>
  <si>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</si>
  <si>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</si>
  <si>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</si>
  <si>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</si>
  <si>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</si>
  <si>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</si>
  <si>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</si>
  <si>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</si>
  <si>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</si>
  <si>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</si>
  <si>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</si>
  <si>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</si>
  <si>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</si>
  <si>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</si>
  <si>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</si>
  <si>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</si>
  <si>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</si>
  <si>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</si>
  <si>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</si>
  <si>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</si>
  <si>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</si>
  <si>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</si>
  <si>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</si>
  <si>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</si>
  <si>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</si>
  <si>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</si>
  <si>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</si>
  <si>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</si>
  <si>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</si>
  <si>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</si>
  <si>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</si>
  <si>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</si>
  <si>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</si>
  <si>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</si>
  <si>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</si>
  <si>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</si>
  <si>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</si>
  <si>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</si>
  <si>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</si>
  <si>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</si>
  <si>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</si>
  <si>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</si>
  <si>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</si>
  <si>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</si>
  <si>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</si>
  <si>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</si>
  <si>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</si>
  <si>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</si>
  <si>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</si>
  <si>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</si>
  <si>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</si>
  <si>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</si>
  <si>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</si>
  <si>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</si>
  <si>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</si>
  <si>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</si>
  <si>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</si>
  <si>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</si>
  <si>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</si>
  <si>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</si>
  <si>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</si>
  <si>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</si>
  <si>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</si>
  <si>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</si>
  <si>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</si>
  <si>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</si>
  <si>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</si>
  <si>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</si>
  <si>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</si>
  <si>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</si>
  <si>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</si>
  <si>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</si>
  <si>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</si>
  <si>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</si>
  <si>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</si>
  <si>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</si>
  <si>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</si>
  <si>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</si>
  <si>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</si>
  <si>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</si>
  <si>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</si>
  <si>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</si>
  <si>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</si>
  <si>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</si>
  <si>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</si>
  <si>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</si>
  <si>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</si>
  <si>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</si>
  <si>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</si>
  <si>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</si>
  <si>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</si>
  <si>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</si>
  <si>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</si>
  <si>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</si>
  <si>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</si>
  <si>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</si>
  <si>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</si>
  <si>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</si>
  <si>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</si>
  <si>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</si>
  <si>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</si>
  <si>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</si>
  <si>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</si>
  <si>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</si>
  <si>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</si>
  <si>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</si>
  <si>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</si>
  <si>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</si>
  <si>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</si>
  <si>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</si>
  <si>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</si>
  <si>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</si>
  <si>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</si>
  <si>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</si>
  <si>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</si>
  <si>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</si>
  <si>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</si>
  <si>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</si>
  <si>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</si>
  <si>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</si>
  <si>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</si>
  <si>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</si>
  <si>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</si>
  <si>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</si>
  <si>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</si>
  <si>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</si>
  <si>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</si>
  <si>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</si>
  <si>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</si>
  <si>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</si>
  <si>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</si>
  <si>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</si>
  <si>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</si>
  <si>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</si>
  <si>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</si>
  <si>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</si>
  <si>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</si>
  <si>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</si>
  <si>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</si>
  <si>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</si>
  <si>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</si>
  <si>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</si>
  <si>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</si>
  <si>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</si>
  <si>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</si>
  <si>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</si>
  <si>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</si>
  <si>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</si>
  <si>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</si>
  <si>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</si>
  <si>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</si>
  <si>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</si>
  <si>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</si>
  <si>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</si>
  <si>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</si>
  <si>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</si>
  <si>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</si>
  <si>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</si>
  <si>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</si>
  <si>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</si>
  <si>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</si>
  <si>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</si>
  <si>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</si>
  <si>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</si>
  <si>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</si>
  <si>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</si>
  <si>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</si>
  <si>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</si>
  <si>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</si>
  <si>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</si>
  <si>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</si>
  <si>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</si>
  <si>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</si>
  <si>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</si>
  <si>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</si>
  <si>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</si>
  <si>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</si>
  <si>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</si>
  <si>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</si>
  <si>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</si>
  <si>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</si>
  <si>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</si>
  <si>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</si>
  <si>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</si>
  <si>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</si>
  <si>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</si>
  <si>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</si>
  <si>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</si>
  <si>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</si>
  <si>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</si>
  <si>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</si>
  <si>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</si>
  <si>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</si>
  <si>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</si>
  <si>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</si>
  <si>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</si>
  <si>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</si>
  <si>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</si>
  <si>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</si>
  <si>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</si>
  <si>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</si>
  <si>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</si>
  <si>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</si>
  <si>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</si>
  <si>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</si>
  <si>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</si>
  <si>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</si>
  <si>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</si>
  <si>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</si>
  <si>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</si>
  <si>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</si>
  <si>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</si>
  <si>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</si>
  <si>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</si>
  <si>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</si>
  <si>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</si>
  <si>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</si>
  <si>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</si>
  <si>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</si>
  <si>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</si>
  <si>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</si>
  <si>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</si>
  <si>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</si>
  <si>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</si>
  <si>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</si>
  <si>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</si>
  <si>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</si>
  <si>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</si>
  <si>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</si>
  <si>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</si>
  <si>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</si>
  <si>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</si>
  <si>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</si>
  <si>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</si>
  <si>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</si>
  <si>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</si>
  <si>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</si>
  <si>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</si>
  <si>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</si>
  <si>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</si>
  <si>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</si>
  <si>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</si>
  <si>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</si>
  <si>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</si>
  <si>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</si>
  <si>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</si>
  <si>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</si>
  <si>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</si>
  <si>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</si>
  <si>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</si>
  <si>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</si>
  <si>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</si>
  <si>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</si>
  <si>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</si>
  <si>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</si>
  <si>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</si>
  <si>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</si>
  <si>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</si>
  <si>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</si>
  <si>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</si>
  <si>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</si>
  <si>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</si>
  <si>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</si>
  <si>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</si>
  <si>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</si>
  <si>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</si>
  <si>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</si>
  <si>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</si>
  <si>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</si>
  <si>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</si>
  <si>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</si>
  <si>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</si>
  <si>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</si>
  <si>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</si>
  <si>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</si>
  <si>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</si>
  <si>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</si>
  <si>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</si>
  <si>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</si>
  <si>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</si>
  <si>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</si>
  <si>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</si>
  <si>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</si>
  <si>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</si>
  <si>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</si>
  <si>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</si>
  <si>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</si>
  <si>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</si>
  <si>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</si>
  <si>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</si>
  <si>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</si>
  <si>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</si>
  <si>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</si>
  <si>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</si>
  <si>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</si>
  <si>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</si>
  <si>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</si>
  <si>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</si>
  <si>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</si>
  <si>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</si>
  <si>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</si>
  <si>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</si>
  <si>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</si>
  <si>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</si>
  <si>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</si>
  <si>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</si>
  <si>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</si>
  <si>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</si>
  <si>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</si>
  <si>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</si>
  <si>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</si>
  <si>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</si>
  <si>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</si>
  <si>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</si>
  <si>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</si>
  <si>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</si>
  <si>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</si>
  <si>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</si>
  <si>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</si>
  <si>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</si>
  <si>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</si>
  <si>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</si>
  <si>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</si>
  <si>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</si>
  <si>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</si>
  <si>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</si>
  <si>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</si>
  <si>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</si>
  <si>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</si>
  <si>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</si>
  <si>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</si>
  <si>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</si>
  <si>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</si>
  <si>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</si>
  <si>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</si>
  <si>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</si>
  <si>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</si>
  <si>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</si>
  <si>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</si>
  <si>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</si>
  <si>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</si>
  <si>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</si>
  <si>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</si>
  <si>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</si>
  <si>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</si>
  <si>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</si>
  <si>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</si>
  <si>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</si>
  <si>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</si>
  <si>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</si>
  <si>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</si>
  <si>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</si>
  <si>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</si>
  <si>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</si>
  <si>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</si>
  <si>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</si>
  <si>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</si>
  <si>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</si>
  <si>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</si>
  <si>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</si>
  <si>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</si>
  <si>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</si>
  <si>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</si>
  <si>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</si>
  <si>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</si>
  <si>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</si>
  <si>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</si>
  <si>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</si>
  <si>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</si>
  <si>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</si>
  <si>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</si>
  <si>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</si>
  <si>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</si>
  <si>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</si>
  <si>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</si>
  <si>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</si>
  <si>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</si>
  <si>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</si>
  <si>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</si>
  <si>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</si>
  <si>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</si>
  <si>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</si>
  <si>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</si>
  <si>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</si>
  <si>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</si>
  <si>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</si>
  <si>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</si>
  <si>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</si>
  <si>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</si>
  <si>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</si>
  <si>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</si>
  <si>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</si>
  <si>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</si>
  <si>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</si>
  <si>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</si>
  <si>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</si>
  <si>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</si>
  <si>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</si>
  <si>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</si>
  <si>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</si>
  <si>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</si>
  <si>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</si>
  <si>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</si>
  <si>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</si>
  <si>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</si>
  <si>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</si>
  <si>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</si>
  <si>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</si>
  <si>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</si>
  <si>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</si>
  <si>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</si>
  <si>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</si>
  <si>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</si>
  <si>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</si>
  <si>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</si>
  <si>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</si>
  <si>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</si>
  <si>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</si>
  <si>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</si>
  <si>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</si>
  <si>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</si>
  <si>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</si>
  <si>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</si>
  <si>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</si>
  <si>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</si>
  <si>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</si>
  <si>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</si>
  <si>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</si>
  <si>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</si>
  <si>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</si>
  <si>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</si>
  <si>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</si>
  <si>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</si>
  <si>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</si>
  <si>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</si>
  <si>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</si>
  <si>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</si>
  <si>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</si>
  <si>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</si>
  <si>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</si>
  <si>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</si>
  <si>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</si>
  <si>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</si>
  <si>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</si>
  <si>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</si>
  <si>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</si>
  <si>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</si>
  <si>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</si>
  <si>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</si>
  <si>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</si>
  <si>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</si>
  <si>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</si>
  <si>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</si>
  <si>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</si>
  <si>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</si>
  <si>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</si>
  <si>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</si>
  <si>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</si>
  <si>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</si>
  <si>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</si>
  <si>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</si>
  <si>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</si>
  <si>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</si>
  <si>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</si>
  <si>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</si>
  <si>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</si>
  <si>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</si>
  <si>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</si>
  <si>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</si>
  <si>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</si>
  <si>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</si>
  <si>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</si>
  <si>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</si>
  <si>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</si>
  <si>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</si>
  <si>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</si>
  <si>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</si>
  <si>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</si>
  <si>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</si>
  <si>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</si>
  <si>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</si>
  <si>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</si>
  <si>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</si>
  <si>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</si>
  <si>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</si>
  <si>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</si>
  <si>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</si>
  <si>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</si>
  <si>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</si>
  <si>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</si>
  <si>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</si>
  <si>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</si>
  <si>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</si>
  <si>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</si>
  <si>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</si>
  <si>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</si>
  <si>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</si>
  <si>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</si>
  <si>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</si>
  <si>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</si>
  <si>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</si>
  <si>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</si>
  <si>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</si>
  <si>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</si>
  <si>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</si>
  <si>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</si>
  <si>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</si>
  <si>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</si>
  <si>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</si>
  <si>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</si>
  <si>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</si>
  <si>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</si>
  <si>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</si>
  <si>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</si>
  <si>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</si>
  <si>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</si>
  <si>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</si>
  <si>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</si>
  <si>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</si>
  <si>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</si>
  <si>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</si>
  <si>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</si>
  <si>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</si>
  <si>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</si>
  <si>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</si>
  <si>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</si>
  <si>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</si>
  <si>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</si>
  <si>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</si>
  <si>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</si>
  <si>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</si>
  <si>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</si>
  <si>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</si>
  <si>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</si>
  <si>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</si>
  <si>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</si>
  <si>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</si>
  <si>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</si>
  <si>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</si>
  <si>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</si>
  <si>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</si>
  <si>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</si>
  <si>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</si>
  <si>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</si>
  <si>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</si>
  <si>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</si>
  <si>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</si>
  <si>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</si>
  <si>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</si>
  <si>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</si>
  <si>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</si>
  <si>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</si>
  <si>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</si>
  <si>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</si>
  <si>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</si>
  <si>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</si>
  <si>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</si>
  <si>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</si>
  <si>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</si>
  <si>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</si>
  <si>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</si>
  <si>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</si>
  <si>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</si>
  <si>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</si>
  <si>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</si>
  <si>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</si>
  <si>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</si>
  <si>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</si>
  <si>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</si>
  <si>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</si>
  <si>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</si>
  <si>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</si>
  <si>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</si>
  <si>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</si>
  <si>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</si>
  <si>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</si>
  <si>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</si>
  <si>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</si>
  <si>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</si>
  <si>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</si>
  <si>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</si>
  <si>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</si>
  <si>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</si>
  <si>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</si>
  <si>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</si>
  <si>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</si>
  <si>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</si>
  <si>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</si>
  <si>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</si>
  <si>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</si>
  <si>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</si>
  <si>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</si>
  <si>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</si>
  <si>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</si>
  <si>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</si>
  <si>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</si>
  <si>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</si>
  <si>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</si>
  <si>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</si>
  <si>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</si>
  <si>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</si>
  <si>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</si>
  <si>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</si>
  <si>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</si>
  <si>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</si>
  <si>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</si>
  <si>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</si>
  <si>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</si>
  <si>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</si>
  <si>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</si>
  <si>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</si>
  <si>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</si>
  <si>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</si>
  <si>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</si>
  <si>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</si>
  <si>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</si>
  <si>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</si>
  <si>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</si>
  <si>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</si>
  <si>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</si>
  <si>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</si>
  <si>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</si>
  <si>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</si>
  <si>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</si>
  <si>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</si>
  <si>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</si>
  <si>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</si>
  <si>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</si>
  <si>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</si>
  <si>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</si>
  <si>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</si>
  <si>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</si>
  <si>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</si>
  <si>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</si>
  <si>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</si>
  <si>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</si>
  <si>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</si>
  <si>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</si>
  <si>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</si>
  <si>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</si>
  <si>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</si>
  <si>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</si>
  <si>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</si>
  <si>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</si>
  <si>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</si>
  <si>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</si>
  <si>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</si>
  <si>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</si>
  <si>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</si>
  <si>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</si>
  <si>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</si>
  <si>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</si>
  <si>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</si>
  <si>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</si>
  <si>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</si>
  <si>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</si>
  <si>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</si>
  <si>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</si>
  <si>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</si>
  <si>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</si>
  <si>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</si>
  <si>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</si>
  <si>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</si>
  <si>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</si>
  <si>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</si>
  <si>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</si>
  <si>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</si>
  <si>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</si>
  <si>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</si>
  <si>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</si>
  <si>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</si>
  <si>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</si>
  <si>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</si>
  <si>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</si>
  <si>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</si>
  <si>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</si>
  <si>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</si>
  <si>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</si>
  <si>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</si>
  <si>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</si>
  <si>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</si>
  <si>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</si>
  <si>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</si>
  <si>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</si>
  <si>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</si>
  <si>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</si>
  <si>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</si>
  <si>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</si>
  <si>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</si>
  <si>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</si>
  <si>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</si>
  <si>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</si>
  <si>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</si>
  <si>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</si>
  <si>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</si>
  <si>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</si>
  <si>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</si>
  <si>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</si>
  <si>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</si>
  <si>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</si>
  <si>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</si>
  <si>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</si>
  <si>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</si>
  <si>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</si>
  <si>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</si>
  <si>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</si>
  <si>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</si>
  <si>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</si>
  <si>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</si>
  <si>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</si>
  <si>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</si>
  <si>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</si>
  <si>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</si>
  <si>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</si>
  <si>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</si>
  <si>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</si>
  <si>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</si>
  <si>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</si>
  <si>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</si>
  <si>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</si>
  <si>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</si>
  <si>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</si>
  <si>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</si>
  <si>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</si>
  <si>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</si>
  <si>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</si>
  <si>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</si>
  <si>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</si>
  <si>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</si>
  <si>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</si>
  <si>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</si>
  <si>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</si>
  <si>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</si>
  <si>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</si>
  <si>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</si>
  <si>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</si>
  <si>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</si>
  <si>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</si>
  <si>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</si>
  <si>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</si>
  <si>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</si>
  <si>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</si>
  <si>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</si>
  <si>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</si>
  <si>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</si>
  <si>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</si>
  <si>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</si>
  <si>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</si>
  <si>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</si>
  <si>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</si>
  <si>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</si>
  <si>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</si>
  <si>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</si>
  <si>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</si>
  <si>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</si>
  <si>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</si>
  <si>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</si>
  <si>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</si>
  <si>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</si>
  <si>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</si>
  <si>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</si>
  <si>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</si>
  <si>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</si>
  <si>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</si>
  <si>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</si>
  <si>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</si>
  <si>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</si>
  <si>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</si>
  <si>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</si>
  <si>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</si>
  <si>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</si>
  <si>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</si>
  <si>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</si>
  <si>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</si>
  <si>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</si>
  <si>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</si>
  <si>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</si>
  <si>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</si>
  <si>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</si>
  <si>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</si>
  <si>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</si>
  <si>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</si>
  <si>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</si>
  <si>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</si>
  <si>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</si>
  <si>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</si>
  <si>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</si>
  <si>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</si>
  <si>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</si>
  <si>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</si>
  <si>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</si>
  <si>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</si>
  <si>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</si>
  <si>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</si>
  <si>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</si>
  <si>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</si>
  <si>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</si>
  <si>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</si>
  <si>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</si>
  <si>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</si>
  <si>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</si>
  <si>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</si>
  <si>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</si>
  <si>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</si>
  <si>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</si>
  <si>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</si>
  <si>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</si>
  <si>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</si>
  <si>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</si>
  <si>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</si>
  <si>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</si>
  <si>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</si>
  <si>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</si>
  <si>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</si>
  <si>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</si>
  <si>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</si>
  <si>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</si>
  <si>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</si>
  <si>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</si>
  <si>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</si>
  <si>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</si>
  <si>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</si>
  <si>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</si>
  <si>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</si>
  <si>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</si>
  <si>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</si>
  <si>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</si>
  <si>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</si>
  <si>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</si>
  <si>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</si>
  <si>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</si>
  <si>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</si>
  <si>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</si>
  <si>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</si>
  <si>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</si>
  <si>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</si>
  <si>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</si>
  <si>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</si>
  <si>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</si>
  <si>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</si>
  <si>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</si>
  <si>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</si>
  <si>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</si>
  <si>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</si>
  <si>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</si>
  <si>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</si>
  <si>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</si>
  <si>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</si>
  <si>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</si>
  <si>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</si>
  <si>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</si>
  <si>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</si>
  <si>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</si>
  <si>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</si>
  <si>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</si>
  <si>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</si>
  <si>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</si>
  <si>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</si>
  <si>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</si>
  <si>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</si>
  <si>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</si>
  <si>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</si>
  <si>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</si>
  <si>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</si>
  <si>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</si>
  <si>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</si>
  <si>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</si>
  <si>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</si>
  <si>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</si>
  <si>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</si>
  <si>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</si>
  <si>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</si>
  <si>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</si>
  <si>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</si>
  <si>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</si>
  <si>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</si>
  <si>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</si>
  <si>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</si>
  <si>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</si>
  <si>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</si>
  <si>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</si>
  <si>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</si>
  <si>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</si>
  <si>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</si>
  <si>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</si>
  <si>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</si>
  <si>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</si>
  <si>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</si>
  <si>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</si>
  <si>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</si>
  <si>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</si>
  <si>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</si>
  <si>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</si>
  <si>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</si>
  <si>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</si>
  <si>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</si>
  <si>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</si>
  <si>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</si>
  <si>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</si>
  <si>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</si>
  <si>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</si>
  <si>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</si>
  <si>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</si>
  <si>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</si>
  <si>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</si>
  <si>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</si>
  <si>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</si>
  <si>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</si>
  <si>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</si>
  <si>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</si>
  <si>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</si>
  <si>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</si>
  <si>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</si>
  <si>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</si>
  <si>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</si>
  <si>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</si>
  <si>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</si>
  <si>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</si>
  <si>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</si>
  <si>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</si>
  <si>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</si>
  <si>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</si>
  <si>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</si>
  <si>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</si>
  <si>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</si>
  <si>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</si>
  <si>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</si>
  <si>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</si>
  <si>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</si>
  <si>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</si>
  <si>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</si>
  <si>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</si>
  <si>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</si>
  <si>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</si>
  <si>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</si>
  <si>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</si>
  <si>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</si>
  <si>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</si>
  <si>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</si>
  <si>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</si>
  <si>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</si>
  <si>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</si>
  <si>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</si>
  <si>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</si>
  <si>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</si>
  <si>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</si>
  <si>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</si>
  <si>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</si>
  <si>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</si>
  <si>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</si>
  <si>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</si>
  <si>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</si>
  <si>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</si>
  <si>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</si>
  <si>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</si>
  <si>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</si>
  <si>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</si>
  <si>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</si>
  <si>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</si>
  <si>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</si>
  <si>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</si>
  <si>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</si>
  <si>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</si>
  <si>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</si>
  <si>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</si>
  <si>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</si>
  <si>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</si>
  <si>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</si>
  <si>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</si>
  <si>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</si>
  <si>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</si>
  <si>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</si>
  <si>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</si>
  <si>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</si>
  <si>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</si>
  <si>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</si>
  <si>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</si>
  <si>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</si>
  <si>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</si>
  <si>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</si>
  <si>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</si>
  <si>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</si>
  <si>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</si>
  <si>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</si>
  <si>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</si>
  <si>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</si>
  <si>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</si>
  <si>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</si>
  <si>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</si>
  <si>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</si>
  <si>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</si>
  <si>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</si>
  <si>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</si>
  <si>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</si>
  <si>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</si>
  <si>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</si>
  <si>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</si>
  <si>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</si>
  <si>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</si>
  <si>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</si>
  <si>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</si>
  <si>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</si>
  <si>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</si>
  <si>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</si>
  <si>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</si>
  <si>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</si>
  <si>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</si>
  <si>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</si>
  <si>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</si>
  <si>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</si>
  <si>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</si>
  <si>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</si>
  <si>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</si>
  <si>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</si>
  <si>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</si>
  <si>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</si>
  <si>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</si>
  <si>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</si>
  <si>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</si>
  <si>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</si>
  <si>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</si>
  <si>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</si>
  <si>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</si>
  <si>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</si>
  <si>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</si>
  <si>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</si>
  <si>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</si>
  <si>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</si>
  <si>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</si>
  <si>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</si>
  <si>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</si>
  <si>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</si>
  <si>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</si>
  <si>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</si>
  <si>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</si>
  <si>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</si>
  <si>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</si>
  <si>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</si>
  <si>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</si>
  <si>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</si>
  <si>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</si>
  <si>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</si>
  <si>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</si>
  <si>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</si>
  <si>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</si>
  <si>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</si>
  <si>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</si>
  <si>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</si>
  <si>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</si>
  <si>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</si>
  <si>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</si>
  <si>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</si>
  <si>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</si>
  <si>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</si>
  <si>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</si>
  <si>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</si>
  <si>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</si>
  <si>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</si>
  <si>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</si>
  <si>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</si>
  <si>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</si>
  <si>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</si>
  <si>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</si>
  <si>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</si>
  <si>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</si>
  <si>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</si>
  <si>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</si>
  <si>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</si>
  <si>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</si>
  <si>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</si>
  <si>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</si>
  <si>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</si>
  <si>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</si>
  <si>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</si>
  <si>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</si>
  <si>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</si>
  <si>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</si>
  <si>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</si>
  <si>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</si>
  <si>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</si>
  <si>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</si>
  <si>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</si>
  <si>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</si>
  <si>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</si>
  <si>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</si>
  <si>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</si>
  <si>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</si>
  <si>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</si>
  <si>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</si>
  <si>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</si>
  <si>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</si>
  <si>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</si>
  <si>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</si>
  <si>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</si>
  <si>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</si>
  <si>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</si>
  <si>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</si>
  <si>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</si>
  <si>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</si>
  <si>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</si>
  <si>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</si>
  <si>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</si>
  <si>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</si>
  <si>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</si>
  <si>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</si>
  <si>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</si>
  <si>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</si>
  <si>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</si>
  <si>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</si>
  <si>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</si>
  <si>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</si>
  <si>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</si>
  <si>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</si>
  <si>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</si>
  <si>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</si>
  <si>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</si>
  <si>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</si>
  <si>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</si>
  <si>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</si>
  <si>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</si>
  <si>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</si>
  <si>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</si>
  <si>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</si>
  <si>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</si>
  <si>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</si>
  <si>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</si>
  <si>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</si>
  <si>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</si>
  <si>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</si>
  <si>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</si>
  <si>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</si>
  <si>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</si>
  <si>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</si>
  <si>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</si>
  <si>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</si>
  <si>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</si>
  <si>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</si>
  <si>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</si>
  <si>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</si>
  <si>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</si>
  <si>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</si>
  <si>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</si>
  <si>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</si>
  <si>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</si>
  <si>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</si>
  <si>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</si>
  <si>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</si>
  <si>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</si>
  <si>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</si>
  <si>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</si>
  <si>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</si>
  <si>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</si>
  <si>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</si>
  <si>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</si>
  <si>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</si>
  <si>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</si>
  <si>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</si>
  <si>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</si>
  <si>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</si>
  <si>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</si>
  <si>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</si>
  <si>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</si>
  <si>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</si>
  <si>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</si>
  <si>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</si>
  <si>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</si>
  <si>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</si>
  <si>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</si>
  <si>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</si>
  <si>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</si>
  <si>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</si>
  <si>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</si>
  <si>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</si>
  <si>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</si>
  <si>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</si>
  <si>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</si>
  <si>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</si>
  <si>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</si>
  <si>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</si>
  <si>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</si>
  <si>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</si>
  <si>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</si>
  <si>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</si>
  <si>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</si>
  <si>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</si>
  <si>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</si>
  <si>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</si>
  <si>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</si>
  <si>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</si>
  <si>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</si>
  <si>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</si>
  <si>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</si>
  <si>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</si>
  <si>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</si>
  <si>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</si>
  <si>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</si>
  <si>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</si>
  <si>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</si>
  <si>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</si>
  <si>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</si>
  <si>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</si>
  <si>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</si>
  <si>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</si>
  <si>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</si>
  <si>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</si>
  <si>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</si>
  <si>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</si>
  <si>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</si>
  <si>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</si>
  <si>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</si>
  <si>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</si>
  <si>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</si>
  <si>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</si>
  <si>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</si>
  <si>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</si>
  <si>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</si>
  <si>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</si>
  <si>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</si>
  <si>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</si>
  <si>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</si>
  <si>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</si>
  <si>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</si>
  <si>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</si>
  <si>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</si>
  <si>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</si>
  <si>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</si>
  <si>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</si>
  <si>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</si>
  <si>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</si>
  <si>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</si>
  <si>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</si>
  <si>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</si>
  <si>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</si>
  <si>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</si>
  <si>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</si>
  <si>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</si>
  <si>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</si>
  <si>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</si>
  <si>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</si>
  <si>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</si>
  <si>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</si>
  <si>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</si>
  <si>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</si>
  <si>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</si>
  <si>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</si>
  <si>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</si>
  <si>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</si>
  <si>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</si>
  <si>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</si>
  <si>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</si>
  <si>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</si>
  <si>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</si>
  <si>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</si>
  <si>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</si>
  <si>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</si>
  <si>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</si>
  <si>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</si>
  <si>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</si>
  <si>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</si>
  <si>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</si>
  <si>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</si>
  <si>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</si>
  <si>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</si>
  <si>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</si>
  <si>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</si>
  <si>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</si>
  <si>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</si>
  <si>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</si>
  <si>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</si>
  <si>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</si>
  <si>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</si>
  <si>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</si>
  <si>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</si>
  <si>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</si>
  <si>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</si>
  <si>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</si>
  <si>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</si>
  <si>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</si>
  <si>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</si>
  <si>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</si>
  <si>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</si>
  <si>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</si>
  <si>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</si>
  <si>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</si>
  <si>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</si>
  <si>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</si>
  <si>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</si>
  <si>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</si>
  <si>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</si>
  <si>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</si>
  <si>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</si>
  <si>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</si>
  <si>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</si>
  <si>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</si>
  <si>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</si>
  <si>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</si>
  <si>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</si>
  <si>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</si>
  <si>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</si>
  <si>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</si>
  <si>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</si>
  <si>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</si>
  <si>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</si>
  <si>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</si>
  <si>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</si>
  <si>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</si>
  <si>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</si>
  <si>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</si>
  <si>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</si>
  <si>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</si>
  <si>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</si>
  <si>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</si>
  <si>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</si>
  <si>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</si>
  <si>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</si>
  <si>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</si>
  <si>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</si>
  <si>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</si>
  <si>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</si>
  <si>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</si>
  <si>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</si>
  <si>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</si>
  <si>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</si>
  <si>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</si>
  <si>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</si>
  <si>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</si>
  <si>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</si>
  <si>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</si>
  <si>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</si>
  <si>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</si>
  <si>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</si>
  <si>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</si>
  <si>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</si>
  <si>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</si>
  <si>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</si>
  <si>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</si>
  <si>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</si>
  <si>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</si>
  <si>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</si>
  <si>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</si>
  <si>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</si>
  <si>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</si>
  <si>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</si>
  <si>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</si>
  <si>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</si>
  <si>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</si>
  <si>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</si>
  <si>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</si>
  <si>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</si>
  <si>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</si>
  <si>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</si>
  <si>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</si>
  <si>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</si>
  <si>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</si>
  <si>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</si>
  <si>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</si>
  <si>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</si>
  <si>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</si>
  <si>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</si>
  <si>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</si>
  <si>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</si>
  <si>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</si>
  <si>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</si>
  <si>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</si>
  <si>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</si>
  <si>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</si>
  <si>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</si>
  <si>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</si>
  <si>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</si>
  <si>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</si>
  <si>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</si>
  <si>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</si>
  <si>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</si>
  <si>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</si>
  <si>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</si>
  <si>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</si>
  <si>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</si>
  <si>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</si>
  <si>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</si>
  <si>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</si>
  <si>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</si>
  <si>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</si>
  <si>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</si>
  <si>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</si>
  <si>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</si>
  <si>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</si>
  <si>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</si>
  <si>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</si>
  <si>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</si>
  <si>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</si>
  <si>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</si>
  <si>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</si>
  <si>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</si>
  <si>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</si>
  <si>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</si>
  <si>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</si>
  <si>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</si>
  <si>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</si>
  <si>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</si>
  <si>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</si>
  <si>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</si>
  <si>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</si>
  <si>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</si>
  <si>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</si>
  <si>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</si>
  <si>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</si>
  <si>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</si>
  <si>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</si>
  <si>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</si>
  <si>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</si>
  <si>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</si>
  <si>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</si>
  <si>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</si>
  <si>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</si>
  <si>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</si>
  <si>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</si>
  <si>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</si>
  <si>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</si>
  <si>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</si>
  <si>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</si>
  <si>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</si>
  <si>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</si>
  <si>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</si>
  <si>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</si>
  <si>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</si>
  <si>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</si>
  <si>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</si>
  <si>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</si>
  <si>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</si>
  <si>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</si>
  <si>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</si>
  <si>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</si>
  <si>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</si>
  <si>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</si>
  <si>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</si>
  <si>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</si>
  <si>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</si>
  <si>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</si>
  <si>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</si>
  <si>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</si>
  <si>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</si>
  <si>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</si>
  <si>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</si>
  <si>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</si>
  <si>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</si>
  <si>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</si>
  <si>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</si>
  <si>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</si>
  <si>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</si>
  <si>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</si>
  <si>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</si>
  <si>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</si>
  <si>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</si>
  <si>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</si>
  <si>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</si>
  <si>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</si>
  <si>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</si>
  <si>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</si>
  <si>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</si>
  <si>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</si>
  <si>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</si>
  <si>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</si>
  <si>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</si>
  <si>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</si>
  <si>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</si>
  <si>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</si>
  <si>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</si>
  <si>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</si>
  <si>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</si>
  <si>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</si>
  <si>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</si>
  <si>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</si>
  <si>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</si>
  <si>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</si>
  <si>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</si>
  <si>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</si>
  <si>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</si>
  <si>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</si>
  <si>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</si>
  <si>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</si>
  <si>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</si>
  <si>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</si>
  <si>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</si>
  <si>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</si>
  <si>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</si>
  <si>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</si>
  <si>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</si>
  <si>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</si>
  <si>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</si>
  <si>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</si>
  <si>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</si>
  <si>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</si>
  <si>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</si>
  <si>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</si>
  <si>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</si>
  <si>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</si>
  <si>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</si>
  <si>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</si>
  <si>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</si>
  <si>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</si>
  <si>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</si>
  <si>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</si>
  <si>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</si>
  <si>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</si>
  <si>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</si>
  <si>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</si>
  <si>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</si>
  <si>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</si>
  <si>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</si>
  <si>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</si>
  <si>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</si>
  <si>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</si>
  <si>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</si>
  <si>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</si>
  <si>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</si>
  <si>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</si>
  <si>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</si>
  <si>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</si>
  <si>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</si>
  <si>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</si>
  <si>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</si>
  <si>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</si>
  <si>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</si>
  <si>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</si>
  <si>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</si>
  <si>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</si>
  <si>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</si>
  <si>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</si>
  <si>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</si>
  <si>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</si>
  <si>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</si>
  <si>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</si>
  <si>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</si>
  <si>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</si>
  <si>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</si>
  <si>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</si>
  <si>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</si>
  <si>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</si>
  <si>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</si>
  <si>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</si>
  <si>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</si>
  <si>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</si>
  <si>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</si>
  <si>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</si>
  <si>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</si>
  <si>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</si>
  <si>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</si>
  <si>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</si>
  <si>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</si>
  <si>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</si>
  <si>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</si>
  <si>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</si>
  <si>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</si>
  <si>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</si>
  <si>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</si>
  <si>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</si>
  <si>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</si>
  <si>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</si>
  <si>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</si>
  <si>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</si>
  <si>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</si>
  <si>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</si>
  <si>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</si>
  <si>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</si>
  <si>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</si>
  <si>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</si>
  <si>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</si>
  <si>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</si>
  <si>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</si>
  <si>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</si>
  <si>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</si>
  <si>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</si>
  <si>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</si>
  <si>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</si>
  <si>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</si>
  <si>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</si>
  <si>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</si>
  <si>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</si>
  <si>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</si>
  <si>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</si>
  <si>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</si>
  <si>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</si>
  <si>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</si>
  <si>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</si>
  <si>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</si>
  <si>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</si>
  <si>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</si>
  <si>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</si>
  <si>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</si>
  <si>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</si>
  <si>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</si>
  <si>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</si>
  <si>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</si>
  <si>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</si>
  <si>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</si>
  <si>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</si>
  <si>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</si>
  <si>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</si>
  <si>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</si>
  <si>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</si>
  <si>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</si>
  <si>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</si>
  <si>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</si>
  <si>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</si>
  <si>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</si>
  <si>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</si>
  <si>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</si>
  <si>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</si>
  <si>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</si>
  <si>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</si>
  <si>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</si>
  <si>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</si>
  <si>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</si>
  <si>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</si>
  <si>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</si>
  <si>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</si>
  <si>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</si>
  <si>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</si>
  <si>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</si>
  <si>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</si>
  <si>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</si>
  <si>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</si>
  <si>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</si>
  <si>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</si>
  <si>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</si>
  <si>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</si>
  <si>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</si>
  <si>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</si>
  <si>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</si>
  <si>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</si>
  <si>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</si>
  <si>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</si>
  <si>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</si>
  <si>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</si>
  <si>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</si>
  <si>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</si>
  <si>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</si>
  <si>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</si>
  <si>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</si>
  <si>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</si>
  <si>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</si>
  <si>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</si>
  <si>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</si>
  <si>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</si>
  <si>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</si>
  <si>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</si>
  <si>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</si>
  <si>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</si>
  <si>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</si>
  <si>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</si>
  <si>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</si>
  <si>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</si>
  <si>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</si>
  <si>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</si>
  <si>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</si>
  <si>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</si>
  <si>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</si>
  <si>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</si>
  <si>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</si>
  <si>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</si>
  <si>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</si>
  <si>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</si>
  <si>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</si>
  <si>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</si>
  <si>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</si>
  <si>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</si>
  <si>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</si>
  <si>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</si>
  <si>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</si>
  <si>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</si>
  <si>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</si>
  <si>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</si>
  <si>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</si>
  <si>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</si>
  <si>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</si>
  <si>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</si>
  <si>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</si>
  <si>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</si>
  <si>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</si>
  <si>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</si>
  <si>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</si>
  <si>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</si>
  <si>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</si>
  <si>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</si>
  <si>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</si>
  <si>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</si>
  <si>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</si>
  <si>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</si>
  <si>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</si>
  <si>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</si>
  <si>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</si>
  <si>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</si>
  <si>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</si>
  <si>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</si>
  <si>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</si>
  <si>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</si>
  <si>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</si>
  <si>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</si>
  <si>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</si>
  <si>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</si>
  <si>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</si>
  <si>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</si>
  <si>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</si>
  <si>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</si>
  <si>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</si>
  <si>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</si>
  <si>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</si>
  <si>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</si>
  <si>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</si>
  <si>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</si>
  <si>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</si>
  <si>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</si>
  <si>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</si>
  <si>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</si>
  <si>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</si>
  <si>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</si>
  <si>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</si>
  <si>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</si>
  <si>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</si>
  <si>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</si>
  <si>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</si>
  <si>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</si>
  <si>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</si>
  <si>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</si>
  <si>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</si>
  <si>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</si>
  <si>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</si>
  <si>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</si>
  <si>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</si>
  <si>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</si>
  <si>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</si>
  <si>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</si>
  <si>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</si>
  <si>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</si>
  <si>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</si>
  <si>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</si>
  <si>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</si>
  <si>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</si>
  <si>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</si>
  <si>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</si>
  <si>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</si>
  <si>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</si>
  <si>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</si>
  <si>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</si>
  <si>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</si>
  <si>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</si>
  <si>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</si>
  <si>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</si>
  <si>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</si>
  <si>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</si>
  <si>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</si>
  <si>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</si>
  <si>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</si>
  <si>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</si>
  <si>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</si>
  <si>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</si>
  <si>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</si>
  <si>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</si>
  <si>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</si>
  <si>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</si>
  <si>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</si>
  <si>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</si>
  <si>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</si>
  <si>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</si>
  <si>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</si>
  <si>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</si>
  <si>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</si>
  <si>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</si>
  <si>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</si>
  <si>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</si>
  <si>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</si>
  <si>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</si>
  <si>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</si>
  <si>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</si>
  <si>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</si>
  <si>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</si>
  <si>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</si>
  <si>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</si>
  <si>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</si>
  <si>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</si>
  <si>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</si>
  <si>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</si>
  <si>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</si>
  <si>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</si>
  <si>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</si>
  <si>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</si>
  <si>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</si>
  <si>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</si>
  <si>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</si>
  <si>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</si>
  <si>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</si>
  <si>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</si>
  <si>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</si>
  <si>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</si>
  <si>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</si>
  <si>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</si>
  <si>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</si>
  <si>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</si>
  <si>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</si>
  <si>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</si>
  <si>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</si>
  <si>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</si>
  <si>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</si>
  <si>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</si>
  <si>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</si>
  <si>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</si>
  <si>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</si>
  <si>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</si>
  <si>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</si>
  <si>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</si>
  <si>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</si>
  <si>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</si>
  <si>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</si>
  <si>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</si>
  <si>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</si>
  <si>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</si>
  <si>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</si>
  <si>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</si>
  <si>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</si>
  <si>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</si>
  <si>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</si>
  <si>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</si>
  <si>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</si>
  <si>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</si>
  <si>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</si>
  <si>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</si>
  <si>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</si>
  <si>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</si>
  <si>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</si>
  <si>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</si>
  <si>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</si>
  <si>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</si>
  <si>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</si>
  <si>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</si>
  <si>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</si>
  <si>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</si>
  <si>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</si>
  <si>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</si>
  <si>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</si>
  <si>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</si>
  <si>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</si>
  <si>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</si>
  <si>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</si>
  <si>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</si>
  <si>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</si>
  <si>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</si>
  <si>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</si>
  <si>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</si>
  <si>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</si>
  <si>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</si>
  <si>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</si>
  <si>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</si>
  <si>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</si>
  <si>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</si>
  <si>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</si>
  <si>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</si>
  <si>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</si>
  <si>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</si>
  <si>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</si>
  <si>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</si>
  <si>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</si>
  <si>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</si>
  <si>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</si>
  <si>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</si>
  <si>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</si>
  <si>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</si>
  <si>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</si>
  <si>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</si>
  <si>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</si>
  <si>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</si>
  <si>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</si>
  <si>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</si>
  <si>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</si>
  <si>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</si>
  <si>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</si>
  <si>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</si>
  <si>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</si>
  <si>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</si>
  <si>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</si>
  <si>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</si>
  <si>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</si>
  <si>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</si>
  <si>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</si>
  <si>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</si>
  <si>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</si>
  <si>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</si>
  <si>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</si>
  <si>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</si>
  <si>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</si>
  <si>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</si>
  <si>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</si>
  <si>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</si>
  <si>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</si>
  <si>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</si>
  <si>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</si>
  <si>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</si>
  <si>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</si>
  <si>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</si>
  <si>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</si>
  <si>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</si>
  <si>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</si>
  <si>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</si>
  <si>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</si>
  <si>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</si>
  <si>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</si>
  <si>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</si>
  <si>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</si>
  <si>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</si>
  <si>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</si>
  <si>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</si>
  <si>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</si>
  <si>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</si>
  <si>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</si>
  <si>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</si>
  <si>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</si>
  <si>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</si>
  <si>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</si>
  <si>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</si>
  <si>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</si>
  <si>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</si>
  <si>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</si>
  <si>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</si>
  <si>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</si>
  <si>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</si>
  <si>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</si>
  <si>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</si>
  <si>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</si>
  <si>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</si>
  <si>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</si>
  <si>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</si>
  <si>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</si>
  <si>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</si>
  <si>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</si>
  <si>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</si>
  <si>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</si>
  <si>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</si>
  <si>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</si>
  <si>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</si>
  <si>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</si>
  <si>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</si>
  <si>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</si>
  <si>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</si>
  <si>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</si>
  <si>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</si>
  <si>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</si>
  <si>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</si>
  <si>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</si>
  <si>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</si>
  <si>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</si>
  <si>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</si>
  <si>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</si>
  <si>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</si>
  <si>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</si>
  <si>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</si>
  <si>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</si>
  <si>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</si>
  <si>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</si>
  <si>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</si>
  <si>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</si>
  <si>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</si>
  <si>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</si>
  <si>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</si>
  <si>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</si>
  <si>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</si>
  <si>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</si>
  <si>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</si>
  <si>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</si>
  <si>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</si>
  <si>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</si>
  <si>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</si>
  <si>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</si>
  <si>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</si>
  <si>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</si>
  <si>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</si>
  <si>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</si>
  <si>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</si>
  <si>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</si>
  <si>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</si>
  <si>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</si>
  <si>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</si>
  <si>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</si>
  <si>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</si>
  <si>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</si>
  <si>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</si>
  <si>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</si>
  <si>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</si>
  <si>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</si>
  <si>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</si>
  <si>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</si>
  <si>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</si>
  <si>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</si>
  <si>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</si>
  <si>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</si>
  <si>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</si>
  <si>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</si>
  <si>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</si>
  <si>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</si>
  <si>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</si>
  <si>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</si>
  <si>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</si>
  <si>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</si>
  <si>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</si>
  <si>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</si>
  <si>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</si>
  <si>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</si>
  <si>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</si>
  <si>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</si>
  <si>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</si>
  <si>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</si>
  <si>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</si>
  <si>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</si>
  <si>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</si>
  <si>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</si>
  <si>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</si>
  <si>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</si>
  <si>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</si>
  <si>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</si>
  <si>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</si>
  <si>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</si>
  <si>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</si>
  <si>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</si>
  <si>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</si>
  <si>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</si>
  <si>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</si>
  <si>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</si>
  <si>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</si>
  <si>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</si>
  <si>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</si>
  <si>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</si>
  <si>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</si>
  <si>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</si>
  <si>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</si>
  <si>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</si>
  <si>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</si>
  <si>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</si>
  <si>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</si>
  <si>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</si>
  <si>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</si>
  <si>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</si>
  <si>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</si>
  <si>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</si>
  <si>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</si>
  <si>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</si>
  <si>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</si>
  <si>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</si>
  <si>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</si>
  <si>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</si>
  <si>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</si>
  <si>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</si>
  <si>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</si>
  <si>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</si>
  <si>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</si>
  <si>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</si>
  <si>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</si>
  <si>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</si>
  <si>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</si>
  <si>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</si>
  <si>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</si>
  <si>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</si>
  <si>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</si>
  <si>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</si>
  <si>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</si>
  <si>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</si>
  <si>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</si>
  <si>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</si>
  <si>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</si>
  <si>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</si>
  <si>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</si>
  <si>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</si>
  <si>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</si>
  <si>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</si>
  <si>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</si>
  <si>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</si>
  <si>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</si>
  <si>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</si>
  <si>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</si>
  <si>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</si>
  <si>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</si>
  <si>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</si>
  <si>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</si>
  <si>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</si>
  <si>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</si>
  <si>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</si>
  <si>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</si>
  <si>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</si>
  <si>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</si>
  <si>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</si>
  <si>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</si>
  <si>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</si>
  <si>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</si>
  <si>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</si>
  <si>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</si>
  <si>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</si>
  <si>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</si>
  <si>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</si>
  <si>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</si>
  <si>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</si>
  <si>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</si>
  <si>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</si>
  <si>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</si>
  <si>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</si>
  <si>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</si>
  <si>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</si>
  <si>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</si>
  <si>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</si>
  <si>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</si>
  <si>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</si>
  <si>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</si>
  <si>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</si>
  <si>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</si>
  <si>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</si>
  <si>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</si>
  <si>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</si>
  <si>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</si>
  <si>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</si>
  <si>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</si>
  <si>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</si>
  <si>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</si>
  <si>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</si>
  <si>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</si>
  <si>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</si>
  <si>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</si>
  <si>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</si>
  <si>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</si>
  <si>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</si>
  <si>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</si>
  <si>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</si>
  <si>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</si>
  <si>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</si>
  <si>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</si>
  <si>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</si>
  <si>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</si>
  <si>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</si>
  <si>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</si>
  <si>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</si>
  <si>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</si>
  <si>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</si>
  <si>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</si>
  <si>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</si>
  <si>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</si>
  <si>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</si>
  <si>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</si>
  <si>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</si>
  <si>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</si>
  <si>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</si>
  <si>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</si>
  <si>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</si>
  <si>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</si>
  <si>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</si>
  <si>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</si>
  <si>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</si>
  <si>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</si>
  <si>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</si>
  <si>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</si>
  <si>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</si>
  <si>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</si>
  <si>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</si>
  <si>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</si>
  <si>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</si>
  <si>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</si>
  <si>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</si>
  <si>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</si>
  <si>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</si>
  <si>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</si>
  <si>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</si>
  <si>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</si>
  <si>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</si>
  <si>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</si>
  <si>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</si>
  <si>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</si>
  <si>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</si>
  <si>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</si>
  <si>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</si>
  <si>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</si>
  <si>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</si>
  <si>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</si>
  <si>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</si>
  <si>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</si>
  <si>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</si>
  <si>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</si>
  <si>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</si>
  <si>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</si>
  <si>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</si>
  <si>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</si>
  <si>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</si>
  <si>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</si>
  <si>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</si>
  <si>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</si>
  <si>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</si>
  <si>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</si>
  <si>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</si>
  <si>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</si>
  <si>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</si>
  <si>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</si>
  <si>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</si>
  <si>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</si>
  <si>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</si>
  <si>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</si>
  <si>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</si>
  <si>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</si>
  <si>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</si>
  <si>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</si>
  <si>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</si>
  <si>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</si>
  <si>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</si>
  <si>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</si>
  <si>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</si>
  <si>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</si>
  <si>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</si>
  <si>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</si>
  <si>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</si>
  <si>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</si>
  <si>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</si>
  <si>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</si>
  <si>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</si>
  <si>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</si>
  <si>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</si>
  <si>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</si>
  <si>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</si>
  <si>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</si>
  <si>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</si>
  <si>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</si>
  <si>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</si>
  <si>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</si>
  <si>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</si>
  <si>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</si>
  <si>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</si>
  <si>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</si>
  <si>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</si>
  <si>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</si>
  <si>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</si>
  <si>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</si>
  <si>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</si>
  <si>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</si>
  <si>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</si>
  <si>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</si>
  <si>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</si>
  <si>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</si>
  <si>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</si>
  <si>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</si>
  <si>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</si>
  <si>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</si>
  <si>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</si>
  <si>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</si>
  <si>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</si>
  <si>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</si>
  <si>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</si>
  <si>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</si>
  <si>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</si>
  <si>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</si>
  <si>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</si>
  <si>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</si>
  <si>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</si>
  <si>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</si>
  <si>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</si>
  <si>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</si>
  <si>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</si>
  <si>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</si>
  <si>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</si>
  <si>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</si>
  <si>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</si>
  <si>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</si>
  <si>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</si>
  <si>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</si>
  <si>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</si>
  <si>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</si>
  <si>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</si>
  <si>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</si>
  <si>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</si>
  <si>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</si>
  <si>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</si>
  <si>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</si>
  <si>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</si>
  <si>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</si>
  <si>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</si>
  <si>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</si>
  <si>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</si>
  <si>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</si>
  <si>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</si>
  <si>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</si>
  <si>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</si>
  <si>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</si>
  <si>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</si>
  <si>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</si>
  <si>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</si>
  <si>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</si>
  <si>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</si>
  <si>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</si>
  <si>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</si>
  <si>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</si>
  <si>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</si>
  <si>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</si>
  <si>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</si>
  <si>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</si>
  <si>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</si>
  <si>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</si>
  <si>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</si>
  <si>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</si>
  <si>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</si>
  <si>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</si>
  <si>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</si>
  <si>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</si>
  <si>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</si>
  <si>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</si>
  <si>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</si>
  <si>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</si>
  <si>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</si>
  <si>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</si>
  <si>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</si>
  <si>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</si>
  <si>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</si>
  <si>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</si>
  <si>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</si>
  <si>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</si>
  <si>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</si>
  <si>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</si>
  <si>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</si>
  <si>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</si>
  <si>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</si>
  <si>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</si>
  <si>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</si>
  <si>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</si>
  <si>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</si>
  <si>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</si>
  <si>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</si>
  <si>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</si>
  <si>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</si>
  <si>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</si>
  <si>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</si>
  <si>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</si>
  <si>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</si>
  <si>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</si>
  <si>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</si>
  <si>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</si>
  <si>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</si>
  <si>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</si>
  <si>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</si>
  <si>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</si>
  <si>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</si>
  <si>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</si>
  <si>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</si>
  <si>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</si>
  <si>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</si>
  <si>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</si>
  <si>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</si>
  <si>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</si>
  <si>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</si>
  <si>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</si>
  <si>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</si>
  <si>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</si>
  <si>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</si>
  <si>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</si>
  <si>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</si>
  <si>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</si>
  <si>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</si>
  <si>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</si>
  <si>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</si>
  <si>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</si>
  <si>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</si>
  <si>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</si>
  <si>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</si>
  <si>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</si>
  <si>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</si>
  <si>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</si>
  <si>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</si>
  <si>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</si>
  <si>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</si>
  <si>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</si>
  <si>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</si>
  <si>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</si>
  <si>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</si>
  <si>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</si>
  <si>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</si>
  <si>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</si>
  <si>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</si>
  <si>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</si>
  <si>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</si>
  <si>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</si>
  <si>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</si>
  <si>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</si>
  <si>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</si>
  <si>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</si>
  <si>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</si>
  <si>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</si>
  <si>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</si>
  <si>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</si>
  <si>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</si>
  <si>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</si>
  <si>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</si>
  <si>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</si>
  <si>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</si>
  <si>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</si>
  <si>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</si>
  <si>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</si>
  <si>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</si>
  <si>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</si>
  <si>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</si>
  <si>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</si>
  <si>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</si>
  <si>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</si>
  <si>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</si>
  <si>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</si>
  <si>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</si>
  <si>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</si>
  <si>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</si>
  <si>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</si>
  <si>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</si>
  <si>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</si>
  <si>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</si>
  <si>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</si>
  <si>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</si>
  <si>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</si>
  <si>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</si>
  <si>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</si>
  <si>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</si>
  <si>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</si>
  <si>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</si>
  <si>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</si>
  <si>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</si>
  <si>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</si>
  <si>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</si>
  <si>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</si>
  <si>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</si>
  <si>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</si>
  <si>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</si>
  <si>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</si>
  <si>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</si>
  <si>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</si>
  <si>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</si>
  <si>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</si>
  <si>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</si>
  <si>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</si>
  <si>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</si>
  <si>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</si>
  <si>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</si>
  <si>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</si>
  <si>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</si>
  <si>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</si>
  <si>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</si>
  <si>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</si>
  <si>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</si>
  <si>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</si>
  <si>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</si>
  <si>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</si>
  <si>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</si>
  <si>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</si>
  <si>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</si>
  <si>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</si>
  <si>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</si>
  <si>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</si>
  <si>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</si>
  <si>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</si>
  <si>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</si>
  <si>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</si>
  <si>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</si>
  <si>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</si>
  <si>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</si>
  <si>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</si>
  <si>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</si>
  <si>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</si>
  <si>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</si>
  <si>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</si>
  <si>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</si>
  <si>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</si>
  <si>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</si>
  <si>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</si>
  <si>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</si>
  <si>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</si>
  <si>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</si>
  <si>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</si>
  <si>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</si>
  <si>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</si>
  <si>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</si>
  <si>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</si>
  <si>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</si>
  <si>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</si>
  <si>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</si>
  <si>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</si>
  <si>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</si>
  <si>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</si>
  <si>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</si>
  <si>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</si>
  <si>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</si>
  <si>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</si>
  <si>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</si>
  <si>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</si>
  <si>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</si>
  <si>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</si>
  <si>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</si>
  <si>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</si>
  <si>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</si>
  <si>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</si>
  <si>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</si>
  <si>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</si>
  <si>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</si>
  <si>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</si>
  <si>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</si>
  <si>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</si>
  <si>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</si>
  <si>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</si>
  <si>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</si>
  <si>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</si>
  <si>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</si>
  <si>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</si>
  <si>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</si>
  <si>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</si>
  <si>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</si>
  <si>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</si>
  <si>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</si>
  <si>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</si>
  <si>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</si>
  <si>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</si>
  <si>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</si>
  <si>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</si>
  <si>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</si>
  <si>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</si>
  <si>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</si>
  <si>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</si>
  <si>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</si>
  <si>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</si>
  <si>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</si>
  <si>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</si>
  <si>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</si>
  <si>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</si>
  <si>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</si>
  <si>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</si>
  <si>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</si>
  <si>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</si>
  <si>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</si>
  <si>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</si>
  <si>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</si>
  <si>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</si>
  <si>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</si>
  <si>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</si>
  <si>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</si>
  <si>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</si>
  <si>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</si>
  <si>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</si>
  <si>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</si>
  <si>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</si>
  <si>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</si>
  <si>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</si>
  <si>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</si>
  <si>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</si>
  <si>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</si>
  <si>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</si>
  <si>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</si>
  <si>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</si>
  <si>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</si>
  <si>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</si>
  <si>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</si>
  <si>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</si>
  <si>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</si>
  <si>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</si>
  <si>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</si>
  <si>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</si>
  <si>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</si>
  <si>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</si>
  <si>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</si>
  <si>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</si>
  <si>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</si>
  <si>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</si>
  <si>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</si>
  <si>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</si>
  <si>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</si>
  <si>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</si>
  <si>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</si>
  <si>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</si>
  <si>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</si>
  <si>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</si>
  <si>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</si>
  <si>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</si>
  <si>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</si>
  <si>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</si>
  <si>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</si>
  <si>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</si>
  <si>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</si>
  <si>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</si>
  <si>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</si>
  <si>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</si>
  <si>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</si>
  <si>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</si>
  <si>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</si>
  <si>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</si>
  <si>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</si>
  <si>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</si>
  <si>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</si>
  <si>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</si>
  <si>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</si>
  <si>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</si>
  <si>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</si>
  <si>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</si>
  <si>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</si>
  <si>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</si>
  <si>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</si>
  <si>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</si>
  <si>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</si>
  <si>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</si>
  <si>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</si>
  <si>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</si>
  <si>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</si>
  <si>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</si>
  <si>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</si>
  <si>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</si>
  <si>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</si>
  <si>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</si>
  <si>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</si>
  <si>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</si>
  <si>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</si>
  <si>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</si>
  <si>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</si>
  <si>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</si>
  <si>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</si>
  <si>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</si>
  <si>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</si>
  <si>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</si>
  <si>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</si>
  <si>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</si>
  <si>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</si>
  <si>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</si>
  <si>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</si>
  <si>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</si>
  <si>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</si>
  <si>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</si>
  <si>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</si>
  <si>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</si>
  <si>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</si>
  <si>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</si>
  <si>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</si>
  <si>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</si>
  <si>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</si>
  <si>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</si>
  <si>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</si>
  <si>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</si>
  <si>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</si>
  <si>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</si>
  <si>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</si>
  <si>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</si>
  <si>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</si>
  <si>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</si>
  <si>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</si>
  <si>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</si>
  <si>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</si>
  <si>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</si>
  <si>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</si>
  <si>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</si>
  <si>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</si>
  <si>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</si>
  <si>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</si>
  <si>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</si>
  <si>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</si>
  <si>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</si>
  <si>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</si>
  <si>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</si>
  <si>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</si>
  <si>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</si>
  <si>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</si>
  <si>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</si>
  <si>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</si>
  <si>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</si>
  <si>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</si>
  <si>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</si>
  <si>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</si>
  <si>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</si>
  <si>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</si>
  <si>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</si>
  <si>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</si>
  <si>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</si>
  <si>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</si>
  <si>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</si>
  <si>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</si>
  <si>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</si>
  <si>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</si>
  <si>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</si>
  <si>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</si>
  <si>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</si>
  <si>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</si>
  <si>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</si>
  <si>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</si>
  <si>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</si>
  <si>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</si>
  <si>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</si>
  <si>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</si>
  <si>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</si>
  <si>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</si>
  <si>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</si>
  <si>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</si>
  <si>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</si>
  <si>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</si>
  <si>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</si>
  <si>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</si>
  <si>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</si>
  <si>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</si>
  <si>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</si>
  <si>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</si>
  <si>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</si>
  <si>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</si>
  <si>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</si>
  <si>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</si>
  <si>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</si>
  <si>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</si>
  <si>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</si>
  <si>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</si>
  <si>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</si>
  <si>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</si>
  <si>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</si>
  <si>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</si>
  <si>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</si>
  <si>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</si>
  <si>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</si>
  <si>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</si>
  <si>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</si>
  <si>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</si>
  <si>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</si>
  <si>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</si>
  <si>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</si>
  <si>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</si>
  <si>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</si>
  <si>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</si>
  <si>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</si>
  <si>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</si>
  <si>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</si>
  <si>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</si>
  <si>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</si>
  <si>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</si>
  <si>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</si>
  <si>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</si>
  <si>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</si>
  <si>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</si>
  <si>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</si>
  <si>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</si>
  <si>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</si>
  <si>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</si>
  <si>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</si>
  <si>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</si>
  <si>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</si>
  <si>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</si>
  <si>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</si>
  <si>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</si>
  <si>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</si>
  <si>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</si>
  <si>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</si>
  <si>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</si>
  <si>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</si>
  <si>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</si>
  <si>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</si>
  <si>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</si>
  <si>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</si>
  <si>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</si>
  <si>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</si>
  <si>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</si>
  <si>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</si>
  <si>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</si>
  <si>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</si>
  <si>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</si>
  <si>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</si>
  <si>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</si>
  <si>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</si>
  <si>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</si>
  <si>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</si>
  <si>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</si>
  <si>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</si>
  <si>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</si>
  <si>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</si>
  <si>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</si>
  <si>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</si>
  <si>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</si>
  <si>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</si>
  <si>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</si>
  <si>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</si>
  <si>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</si>
  <si>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</si>
  <si>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</si>
  <si>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</si>
  <si>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</si>
  <si>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</si>
  <si>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</si>
  <si>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</si>
  <si>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</si>
  <si>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</si>
  <si>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</si>
  <si>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</si>
  <si>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</si>
  <si>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</si>
  <si>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</si>
  <si>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</si>
  <si>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</si>
  <si>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</si>
  <si>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</si>
  <si>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</si>
  <si>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</si>
  <si>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</si>
  <si>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</si>
  <si>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</si>
  <si>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</si>
  <si>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</si>
  <si>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</si>
  <si>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</si>
  <si>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</si>
  <si>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</si>
  <si>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</si>
  <si>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</si>
  <si>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</si>
  <si>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</si>
  <si>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</si>
  <si>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</si>
  <si>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</si>
  <si>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</si>
  <si>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</si>
  <si>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</si>
  <si>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</si>
  <si>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</si>
  <si>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</si>
  <si>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</si>
  <si>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</si>
  <si>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</si>
  <si>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</si>
  <si>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</si>
  <si>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</si>
  <si>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</si>
  <si>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</si>
  <si>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</si>
  <si>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</si>
  <si>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</si>
  <si>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</si>
  <si>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</si>
  <si>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</si>
  <si>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</si>
  <si>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</si>
  <si>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</si>
  <si>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</si>
  <si>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</si>
  <si>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</si>
  <si>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</si>
  <si>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</si>
  <si>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</si>
  <si>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</si>
  <si>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</si>
  <si>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</si>
  <si>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</si>
  <si>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</si>
  <si>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</si>
  <si>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</si>
  <si>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</si>
  <si>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</si>
  <si>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</si>
  <si>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</si>
  <si>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</si>
  <si>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</si>
  <si>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</si>
  <si>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</si>
  <si>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</si>
  <si>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</si>
  <si>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</si>
  <si>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</si>
  <si>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</si>
  <si>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</si>
  <si>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</si>
  <si>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</si>
  <si>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</si>
  <si>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</si>
  <si>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</si>
  <si>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</si>
  <si>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</si>
  <si>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</si>
  <si>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</si>
  <si>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</si>
  <si>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</si>
  <si>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</si>
  <si>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</si>
  <si>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</si>
  <si>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</si>
  <si>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</si>
  <si>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</si>
  <si>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</si>
  <si>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</si>
  <si>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</si>
  <si>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</si>
  <si>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</si>
  <si>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</si>
  <si>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</si>
  <si>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</si>
  <si>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</si>
  <si>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</si>
  <si>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</si>
  <si>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</si>
  <si>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</si>
  <si>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</si>
  <si>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</si>
  <si>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</si>
  <si>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</si>
  <si>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</si>
  <si>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</si>
  <si>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</si>
  <si>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</si>
  <si>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</si>
  <si>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</si>
  <si>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</si>
  <si>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</si>
  <si>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</si>
  <si>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</si>
  <si>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</si>
  <si>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</si>
  <si>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</si>
  <si>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</si>
  <si>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</si>
  <si>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</si>
  <si>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</si>
  <si>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</si>
  <si>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</si>
  <si>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</si>
  <si>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</si>
  <si>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</si>
  <si>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</si>
  <si>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</si>
  <si>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</si>
  <si>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</si>
  <si>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</si>
  <si>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</si>
  <si>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</si>
  <si>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</si>
  <si>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</si>
  <si>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</si>
  <si>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</si>
  <si>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</si>
  <si>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</si>
  <si>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</si>
  <si>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</si>
  <si>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</si>
  <si>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</si>
  <si>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</si>
  <si>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</si>
  <si>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</si>
  <si>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</si>
  <si>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</si>
  <si>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</si>
  <si>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</si>
  <si>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</si>
  <si>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</si>
  <si>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</si>
  <si>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</si>
  <si>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</si>
  <si>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</si>
  <si>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</si>
  <si>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</si>
  <si>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</si>
  <si>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</si>
  <si>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</si>
  <si>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</si>
  <si>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</si>
  <si>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</si>
  <si>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</si>
  <si>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</si>
  <si>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</si>
  <si>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</si>
  <si>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</si>
  <si>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</si>
  <si>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</si>
  <si>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</si>
  <si>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</si>
  <si>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</si>
  <si>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</si>
  <si>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</si>
  <si>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</si>
  <si>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</si>
  <si>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</si>
  <si>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</si>
  <si>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</si>
  <si>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</si>
  <si>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</si>
  <si>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</si>
  <si>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</si>
  <si>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</si>
  <si>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</si>
  <si>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</si>
  <si>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</si>
  <si>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</si>
  <si>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</si>
  <si>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</si>
  <si>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</si>
  <si>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</si>
  <si>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</si>
  <si>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</si>
  <si>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</si>
  <si>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</si>
  <si>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</si>
  <si>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</si>
  <si>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</si>
  <si>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</si>
  <si>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</si>
  <si>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</si>
  <si>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</si>
  <si>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</si>
  <si>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</si>
  <si>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</si>
  <si>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</si>
  <si>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</si>
  <si>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</si>
  <si>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</si>
  <si>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</si>
  <si>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</si>
  <si>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</si>
  <si>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</si>
  <si>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</si>
  <si>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</si>
  <si>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</si>
  <si>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</si>
  <si>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</si>
  <si>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</si>
  <si>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</si>
  <si>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</si>
  <si>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</si>
  <si>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</si>
  <si>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</si>
  <si>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</si>
  <si>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</si>
  <si>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</si>
  <si>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</si>
  <si>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</si>
  <si>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</si>
  <si>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</si>
  <si>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</si>
  <si>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</si>
  <si>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</si>
  <si>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</si>
  <si>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</si>
  <si>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</si>
  <si>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</si>
  <si>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</si>
  <si>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</si>
  <si>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</si>
  <si>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</si>
  <si>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</si>
  <si>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</si>
  <si>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</si>
  <si>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</si>
  <si>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</si>
  <si>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</si>
  <si>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</si>
  <si>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</si>
  <si>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</si>
  <si>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</si>
  <si>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</si>
  <si>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</si>
  <si>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</si>
  <si>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</si>
  <si>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</si>
  <si>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</si>
  <si>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</si>
  <si>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</si>
  <si>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</si>
  <si>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</si>
  <si>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</si>
  <si>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</si>
  <si>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</si>
  <si>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</si>
  <si>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</si>
  <si>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</si>
  <si>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</si>
  <si>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</si>
  <si>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</si>
  <si>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</si>
  <si>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</si>
  <si>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</si>
  <si>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</si>
  <si>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</si>
  <si>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</si>
  <si>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</si>
  <si>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</si>
  <si>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</si>
  <si>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</si>
  <si>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</si>
  <si>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</si>
  <si>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</si>
  <si>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</si>
  <si>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</si>
  <si>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</si>
  <si>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</si>
  <si>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</si>
  <si>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</si>
  <si>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</si>
  <si>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</si>
  <si>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</si>
  <si>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</si>
  <si>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</si>
  <si>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</si>
  <si>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</si>
  <si>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</si>
  <si>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</si>
  <si>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</si>
  <si>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</si>
  <si>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</si>
  <si>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</si>
  <si>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</si>
  <si>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</si>
  <si>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</si>
  <si>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</si>
  <si>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</si>
  <si>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</si>
  <si>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</si>
  <si>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</si>
  <si>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</si>
  <si>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</si>
  <si>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</si>
  <si>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</si>
  <si>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</si>
  <si>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</si>
  <si>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</si>
  <si>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</si>
  <si>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</si>
  <si>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</si>
  <si>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</si>
  <si>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</si>
  <si>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</si>
  <si>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</si>
  <si>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</si>
  <si>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</si>
  <si>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</si>
  <si>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</si>
  <si>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</si>
  <si>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</si>
  <si>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</si>
  <si>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</si>
  <si>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</si>
  <si>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</si>
  <si>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</si>
  <si>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</si>
  <si>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</si>
  <si>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</si>
  <si>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</si>
  <si>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</si>
  <si>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</si>
  <si>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</si>
  <si>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</si>
  <si>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</si>
  <si>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</si>
  <si>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</si>
  <si>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</si>
  <si>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</si>
  <si>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</si>
  <si>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</si>
  <si>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</si>
  <si>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</si>
  <si>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</si>
  <si>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</si>
  <si>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</si>
  <si>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</si>
  <si>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</si>
  <si>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</si>
  <si>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</si>
  <si>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</si>
  <si>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</si>
  <si>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</si>
  <si>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</si>
  <si>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</si>
  <si>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</si>
  <si>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</si>
  <si>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</si>
  <si>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</si>
  <si>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</si>
  <si>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</si>
  <si>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</si>
  <si>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</si>
  <si>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</si>
  <si>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</si>
  <si>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</si>
  <si>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</si>
  <si>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</si>
  <si>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</si>
  <si>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</si>
  <si>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</si>
  <si>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</si>
  <si>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</si>
  <si>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</si>
  <si>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</si>
  <si>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</si>
  <si>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</si>
  <si>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</si>
  <si>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</si>
  <si>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</si>
  <si>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</si>
  <si>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</si>
  <si>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</si>
  <si>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</si>
  <si>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</si>
  <si>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</si>
  <si>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</si>
  <si>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</si>
  <si>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</si>
  <si>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</si>
  <si>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</si>
  <si>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</si>
  <si>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</si>
  <si>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</si>
  <si>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</si>
  <si>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</si>
  <si>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</si>
  <si>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</si>
  <si>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</si>
  <si>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</si>
  <si>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</si>
  <si>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</si>
  <si>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</si>
  <si>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</si>
  <si>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</si>
  <si>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</si>
  <si>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</si>
  <si>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</si>
  <si>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</si>
  <si>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</si>
  <si>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</si>
  <si>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</si>
  <si>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</si>
  <si>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</si>
  <si>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</si>
  <si>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</si>
  <si>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</si>
  <si>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</si>
  <si>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</si>
  <si>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</si>
  <si>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</si>
  <si>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</si>
  <si>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</si>
  <si>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</si>
  <si>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</si>
  <si>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</si>
  <si>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</si>
  <si>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</si>
  <si>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</si>
  <si>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</si>
  <si>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</si>
  <si>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</si>
  <si>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</si>
  <si>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</si>
  <si>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</si>
  <si>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</si>
  <si>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</si>
  <si>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</si>
  <si>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</si>
  <si>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</si>
  <si>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</si>
  <si>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</si>
  <si>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</si>
  <si>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</si>
  <si>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</si>
  <si>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</si>
  <si>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</si>
  <si>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</si>
  <si>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</si>
  <si>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</si>
  <si>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</si>
  <si>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</si>
  <si>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</si>
  <si>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</si>
  <si>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</si>
  <si>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</si>
  <si>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</si>
  <si>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</si>
  <si>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</si>
  <si>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</si>
  <si>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</si>
  <si>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</si>
  <si>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</si>
  <si>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</si>
  <si>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</si>
  <si>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</si>
  <si>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</si>
  <si>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</si>
  <si>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</si>
  <si>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</si>
  <si>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</si>
  <si>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</si>
  <si>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</si>
  <si>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</si>
  <si>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</si>
  <si>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</si>
  <si>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</si>
  <si>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</si>
  <si>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</si>
  <si>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</si>
  <si>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</si>
  <si>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</si>
  <si>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</si>
  <si>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</si>
  <si>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</si>
  <si>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</si>
  <si>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</si>
  <si>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</si>
  <si>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</si>
  <si>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</si>
  <si>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</si>
  <si>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</si>
  <si>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</si>
  <si>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</si>
  <si>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</si>
  <si>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</si>
  <si>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</si>
  <si>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</si>
  <si>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</si>
  <si>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</si>
  <si>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</si>
  <si>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</si>
  <si>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</si>
  <si>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</si>
  <si>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</si>
  <si>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</si>
  <si>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</si>
  <si>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</si>
  <si>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</si>
  <si>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</si>
  <si>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</si>
  <si>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</si>
  <si>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</si>
  <si>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</si>
  <si>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</si>
  <si>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</si>
  <si>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</si>
  <si>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</si>
  <si>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</si>
  <si>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</si>
  <si>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</si>
  <si>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</si>
  <si>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</si>
  <si>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</si>
  <si>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</si>
  <si>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</si>
  <si>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</si>
  <si>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</si>
  <si>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</si>
  <si>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</si>
  <si>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</si>
  <si>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</si>
  <si>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</si>
  <si>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</si>
  <si>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</si>
  <si>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</si>
  <si>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</si>
  <si>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</si>
  <si>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</si>
  <si>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</si>
  <si>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</si>
  <si>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</si>
  <si>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</si>
  <si>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</si>
  <si>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</si>
  <si>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</si>
  <si>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</si>
  <si>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</si>
  <si>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</si>
  <si>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</si>
  <si>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</si>
  <si>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</si>
  <si>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</si>
  <si>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</si>
  <si>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</si>
  <si>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</si>
  <si>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</si>
  <si>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</si>
  <si>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</si>
  <si>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</si>
  <si>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</si>
  <si>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</si>
  <si>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</si>
  <si>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</si>
  <si>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</si>
  <si>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</si>
  <si>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</si>
  <si>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</si>
  <si>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</si>
  <si>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</si>
  <si>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</si>
  <si>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</si>
  <si>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</si>
  <si>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</si>
  <si>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</si>
  <si>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</si>
  <si>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</si>
  <si>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</si>
  <si>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</si>
  <si>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</si>
  <si>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</si>
  <si>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</si>
  <si>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</si>
  <si>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</si>
  <si>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</si>
  <si>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</si>
  <si>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</si>
  <si>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</si>
  <si>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</si>
  <si>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</si>
  <si>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</si>
  <si>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</si>
  <si>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</si>
  <si>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</si>
  <si>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</si>
  <si>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</si>
  <si>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</si>
  <si>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</si>
  <si>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</si>
  <si>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</si>
  <si>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</si>
  <si>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</si>
  <si>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</si>
  <si>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</si>
  <si>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</si>
  <si>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</si>
  <si>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</si>
  <si>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</si>
  <si>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</si>
  <si>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</si>
  <si>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</si>
  <si>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</si>
  <si>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</si>
  <si>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</si>
  <si>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</si>
  <si>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</si>
  <si>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</si>
  <si>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</si>
  <si>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</si>
  <si>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</si>
  <si>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</si>
  <si>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</si>
  <si>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</si>
  <si>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</si>
  <si>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</si>
  <si>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</si>
  <si>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</si>
  <si>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</si>
  <si>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</si>
  <si>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</si>
  <si>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</si>
  <si>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</si>
  <si>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</si>
  <si>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</si>
  <si>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</si>
  <si>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</si>
  <si>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</si>
  <si>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</si>
  <si>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</si>
  <si>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</si>
  <si>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</si>
  <si>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</si>
  <si>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</si>
  <si>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</si>
  <si>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</si>
  <si>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</si>
  <si>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</si>
  <si>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</si>
  <si>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</si>
  <si>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</si>
  <si>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</si>
  <si>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</si>
  <si>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</si>
  <si>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</si>
  <si>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</si>
  <si>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</si>
  <si>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</si>
  <si>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</si>
  <si>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</si>
  <si>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</si>
  <si>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</si>
  <si>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</si>
  <si>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</si>
  <si>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</si>
  <si>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</si>
  <si>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</si>
  <si>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</si>
  <si>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</si>
  <si>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</si>
  <si>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</si>
  <si>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</si>
  <si>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</si>
  <si>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</si>
  <si>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</si>
  <si>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</si>
  <si>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</si>
  <si>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</si>
  <si>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</si>
  <si>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</si>
  <si>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</si>
  <si>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</si>
  <si>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</si>
  <si>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</si>
  <si>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</si>
  <si>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</si>
  <si>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</si>
  <si>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</si>
  <si>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</si>
  <si>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</si>
  <si>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</si>
  <si>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</si>
  <si>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</si>
  <si>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</si>
  <si>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</si>
  <si>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</si>
  <si>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</si>
  <si>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</si>
  <si>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</si>
  <si>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</si>
  <si>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</si>
  <si>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</si>
  <si>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</si>
  <si>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</si>
  <si>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</si>
  <si>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</si>
  <si>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</si>
  <si>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</si>
  <si>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</si>
  <si>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</si>
  <si>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</si>
  <si>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</si>
  <si>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</si>
  <si>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</si>
  <si>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</si>
  <si>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</si>
  <si>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</si>
  <si>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</si>
  <si>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</si>
  <si>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</si>
  <si>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</si>
  <si>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</si>
  <si>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</si>
  <si>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</si>
  <si>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</si>
  <si>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</si>
  <si>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</si>
  <si>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</si>
  <si>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</si>
  <si>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</si>
  <si>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</si>
  <si>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</si>
  <si>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</si>
  <si>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</si>
  <si>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</si>
  <si>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</si>
  <si>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</si>
  <si>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</si>
  <si>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</si>
  <si>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</si>
  <si>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</si>
  <si>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</si>
  <si>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</si>
  <si>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</si>
  <si>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</si>
  <si>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</si>
  <si>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</si>
  <si>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</si>
  <si>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</si>
  <si>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</si>
  <si>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</si>
  <si>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</si>
  <si>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</si>
  <si>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</si>
  <si>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</si>
  <si>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</si>
  <si>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</si>
  <si>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</si>
  <si>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</si>
  <si>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</si>
  <si>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</si>
  <si>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</si>
  <si>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</si>
  <si>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</si>
  <si>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</si>
  <si>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</si>
  <si>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</si>
  <si>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</si>
  <si>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</si>
  <si>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</si>
  <si>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</si>
  <si>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</si>
  <si>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</si>
  <si>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</si>
  <si>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</si>
  <si>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</si>
  <si>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</si>
  <si>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</si>
  <si>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</si>
  <si>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</si>
  <si>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</si>
  <si>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</si>
  <si>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</si>
  <si>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</si>
  <si>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</si>
  <si>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</si>
  <si>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</si>
  <si>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</si>
  <si>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</si>
  <si>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</si>
  <si>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</si>
  <si>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</si>
  <si>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</si>
  <si>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</si>
  <si>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</si>
  <si>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</si>
  <si>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</si>
  <si>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</si>
  <si>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</si>
  <si>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</si>
  <si>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</si>
  <si>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</si>
  <si>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</si>
  <si>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</si>
  <si>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</si>
  <si>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</si>
  <si>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</si>
  <si>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</si>
  <si>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</si>
  <si>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</si>
  <si>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</si>
  <si>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</si>
  <si>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</si>
  <si>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</si>
  <si>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</si>
  <si>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</si>
  <si>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</si>
  <si>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</si>
  <si>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</si>
  <si>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</si>
  <si>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</si>
  <si>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</si>
  <si>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</si>
  <si>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</si>
  <si>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</si>
  <si>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</si>
  <si>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</si>
  <si>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</si>
  <si>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</si>
  <si>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</si>
  <si>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</si>
  <si>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</si>
  <si>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</si>
  <si>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</si>
  <si>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</si>
  <si>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</si>
  <si>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</si>
  <si>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</si>
  <si>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</si>
  <si>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</si>
  <si>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</si>
  <si>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</si>
  <si>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</si>
  <si>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</si>
  <si>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</si>
  <si>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</si>
  <si>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</si>
  <si>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</si>
  <si>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</si>
  <si>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</si>
  <si>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</si>
  <si>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</si>
  <si>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</si>
  <si>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</si>
  <si>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</si>
  <si>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</si>
  <si>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</si>
  <si>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</si>
  <si>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</si>
  <si>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</si>
  <si>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</si>
  <si>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</si>
  <si>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</si>
  <si>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</si>
  <si>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</si>
  <si>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</si>
  <si>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</si>
  <si>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</si>
  <si>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</si>
  <si>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</si>
  <si>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</si>
  <si>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</si>
  <si>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</si>
  <si>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</si>
  <si>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</si>
  <si>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</si>
  <si>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</si>
  <si>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</si>
  <si>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</si>
  <si>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</si>
  <si>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</si>
  <si>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</si>
  <si>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</si>
  <si>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</si>
  <si>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</si>
  <si>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</si>
  <si>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</si>
  <si>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</si>
  <si>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</si>
  <si>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</si>
  <si>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</si>
  <si>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</si>
  <si>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</si>
  <si>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</si>
  <si>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</si>
  <si>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</si>
  <si>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</si>
  <si>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</si>
  <si>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</si>
  <si>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</si>
  <si>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</si>
  <si>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</si>
  <si>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</si>
  <si>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</si>
  <si>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</si>
  <si>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</si>
  <si>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</si>
  <si>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</si>
  <si>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</si>
  <si>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</si>
  <si>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</si>
  <si>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</si>
  <si>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</si>
  <si>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</si>
  <si>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</si>
  <si>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</si>
  <si>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</si>
  <si>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</si>
  <si>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</si>
  <si>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</si>
  <si>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</si>
  <si>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</si>
  <si>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</si>
  <si>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</si>
  <si>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</si>
  <si>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</si>
  <si>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</si>
  <si>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</si>
  <si>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</si>
  <si>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</si>
  <si>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</si>
  <si>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</si>
  <si>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</si>
  <si>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</si>
  <si>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</si>
  <si>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</si>
  <si>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</si>
  <si>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</si>
  <si>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</si>
  <si>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</si>
  <si>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</si>
  <si>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</si>
  <si>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</si>
  <si>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</si>
  <si>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</si>
  <si>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</si>
  <si>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</si>
  <si>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</si>
  <si>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</si>
  <si>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</si>
  <si>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</si>
  <si>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</si>
  <si>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</si>
  <si>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</si>
  <si>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</si>
  <si>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</si>
  <si>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</si>
  <si>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</si>
  <si>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</si>
  <si>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</si>
  <si>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</si>
  <si>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</si>
  <si>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</si>
  <si>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</si>
  <si>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</si>
  <si>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</si>
  <si>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</si>
  <si>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</si>
  <si>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</si>
  <si>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</si>
  <si>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</si>
  <si>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</si>
  <si>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</si>
  <si>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</si>
  <si>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</si>
  <si>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</si>
  <si>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</si>
  <si>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</si>
  <si>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</si>
  <si>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</si>
  <si>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</si>
  <si>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</si>
  <si>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</si>
  <si>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</si>
  <si>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</si>
  <si>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</si>
  <si>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</si>
  <si>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</si>
  <si>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</si>
  <si>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</si>
  <si>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</si>
  <si>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</si>
  <si>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</si>
  <si>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</si>
  <si>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</si>
  <si>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</si>
  <si>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</si>
  <si>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</si>
  <si>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</si>
  <si>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</si>
  <si>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</si>
  <si>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</si>
  <si>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</si>
  <si>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</si>
  <si>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</si>
  <si>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</si>
  <si>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</si>
  <si>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</si>
  <si>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</si>
  <si>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</si>
  <si>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</si>
  <si>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</si>
  <si>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</si>
  <si>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</si>
  <si>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</si>
  <si>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</si>
  <si>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</si>
  <si>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</si>
  <si>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</si>
  <si>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</si>
  <si>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</si>
  <si>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</si>
  <si>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</si>
  <si>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</si>
  <si>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</si>
  <si>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</si>
  <si>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</si>
  <si>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</si>
  <si>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</si>
  <si>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</si>
  <si>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</si>
  <si>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</si>
  <si>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</si>
  <si>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</si>
  <si>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</si>
  <si>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</si>
  <si>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</si>
  <si>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</si>
  <si>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</si>
  <si>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</si>
  <si>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</si>
  <si>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</si>
  <si>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</si>
  <si>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</si>
  <si>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</si>
  <si>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</si>
  <si>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</si>
  <si>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</si>
  <si>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</si>
  <si>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</si>
  <si>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</si>
  <si>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</si>
  <si>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</si>
  <si>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</si>
  <si>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</si>
  <si>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</si>
  <si>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</si>
  <si>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</si>
  <si>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</si>
  <si>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</si>
  <si>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</si>
  <si>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</si>
  <si>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</si>
  <si>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</si>
  <si>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</si>
  <si>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</si>
  <si>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</si>
  <si>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</si>
  <si>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</si>
  <si>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</si>
  <si>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</si>
  <si>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</si>
  <si>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</si>
  <si>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</si>
  <si>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</si>
  <si>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</si>
  <si>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</si>
  <si>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</si>
  <si>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</si>
  <si>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</si>
  <si>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</si>
  <si>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</si>
  <si>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</si>
  <si>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</si>
  <si>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</si>
  <si>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</si>
  <si>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</si>
  <si>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</si>
  <si>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</si>
  <si>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</si>
  <si>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</si>
  <si>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</si>
  <si>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</si>
  <si>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</si>
  <si>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</si>
  <si>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</si>
  <si>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</si>
  <si>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</si>
  <si>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</si>
  <si>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</si>
  <si>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</si>
  <si>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</si>
  <si>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</si>
  <si>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</si>
  <si>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</si>
  <si>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</si>
  <si>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</si>
  <si>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</si>
  <si>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</si>
  <si>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</si>
  <si>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</si>
  <si>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</si>
  <si>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</si>
  <si>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</si>
  <si>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</si>
  <si>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</si>
  <si>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</si>
  <si>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</si>
  <si>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</si>
  <si>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</si>
  <si>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</si>
  <si>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</si>
  <si>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</si>
  <si>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</si>
  <si>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</si>
  <si>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</si>
  <si>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</si>
  <si>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</si>
  <si>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</si>
  <si>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</si>
  <si>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</si>
  <si>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</si>
  <si>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</si>
  <si>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</si>
  <si>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</si>
  <si>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</si>
  <si>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</si>
  <si>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</si>
  <si>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</si>
  <si>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</si>
  <si>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</si>
  <si>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</si>
  <si>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</si>
  <si>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</si>
  <si>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</si>
  <si>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</si>
  <si>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</si>
  <si>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</si>
  <si>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</si>
  <si>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</si>
  <si>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</si>
  <si>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</si>
  <si>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</si>
  <si>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</si>
  <si>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</si>
  <si>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</si>
  <si>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</si>
  <si>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</si>
  <si>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</si>
  <si>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</si>
  <si>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</si>
  <si>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</si>
  <si>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</si>
  <si>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</si>
  <si>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</si>
  <si>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</si>
  <si>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</si>
  <si>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</si>
  <si>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</si>
  <si>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</si>
  <si>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</si>
  <si>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</si>
  <si>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</si>
  <si>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</si>
  <si>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</si>
  <si>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</si>
  <si>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</si>
  <si>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</si>
  <si>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</si>
  <si>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</si>
  <si>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</si>
  <si>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</si>
  <si>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</si>
  <si>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</si>
  <si>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</si>
  <si>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</si>
  <si>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</si>
  <si>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</si>
  <si>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</si>
  <si>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</si>
  <si>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</si>
  <si>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</si>
  <si>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</si>
  <si>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</si>
  <si>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</si>
  <si>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</si>
  <si>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</si>
  <si>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</si>
  <si>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</si>
  <si>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</si>
  <si>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</si>
  <si>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</si>
  <si>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</si>
  <si>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</si>
  <si>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</si>
  <si>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</si>
  <si>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</si>
  <si>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</si>
  <si>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</si>
  <si>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</si>
  <si>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</si>
  <si>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</si>
  <si>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</si>
  <si>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</si>
  <si>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</si>
  <si>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</si>
  <si>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</si>
  <si>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</si>
  <si>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</si>
  <si>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</si>
  <si>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</si>
  <si>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</si>
  <si>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</si>
  <si>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</si>
  <si>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</si>
  <si>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</si>
  <si>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</si>
  <si>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</si>
  <si>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</si>
  <si>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</si>
  <si>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</si>
  <si>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</si>
  <si>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</si>
  <si>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</si>
  <si>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</si>
  <si>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</si>
  <si>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</si>
  <si>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</si>
  <si>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</si>
  <si>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</si>
  <si>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</si>
  <si>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</si>
  <si>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</si>
  <si>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</si>
  <si>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</si>
  <si>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</si>
  <si>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</si>
  <si>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</si>
  <si>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</si>
  <si>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</si>
  <si>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</si>
  <si>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</si>
  <si>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</si>
  <si>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</si>
  <si>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</si>
  <si>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</si>
  <si>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</si>
  <si>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</si>
  <si>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</si>
  <si>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</si>
  <si>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</si>
  <si>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</si>
  <si>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</si>
  <si>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</si>
  <si>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</si>
  <si>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</si>
  <si>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</si>
  <si>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</si>
  <si>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</si>
  <si>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</si>
  <si>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</si>
  <si>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</si>
  <si>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</si>
  <si>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</si>
  <si>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</si>
  <si>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</si>
  <si>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</si>
  <si>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</si>
  <si>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</si>
  <si>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</si>
  <si>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</si>
  <si>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</si>
  <si>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</si>
  <si>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</si>
  <si>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</si>
  <si>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</si>
  <si>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</si>
  <si>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</si>
  <si>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</si>
  <si>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</si>
  <si>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</si>
  <si>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</si>
  <si>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</si>
  <si>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</si>
  <si>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</si>
  <si>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</si>
  <si>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</si>
  <si>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</si>
  <si>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</si>
  <si>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</si>
  <si>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</si>
  <si>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</si>
  <si>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</si>
  <si>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</si>
  <si>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</si>
  <si>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</si>
  <si>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</si>
  <si>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</si>
  <si>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</si>
  <si>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</si>
  <si>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</si>
  <si>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</si>
  <si>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</si>
  <si>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</si>
  <si>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</si>
  <si>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</si>
  <si>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</si>
  <si>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</si>
  <si>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</si>
  <si>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</si>
  <si>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</si>
  <si>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</si>
  <si>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</si>
  <si>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</si>
  <si>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</si>
  <si>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</si>
  <si>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</si>
  <si>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</si>
  <si>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</si>
  <si>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</si>
  <si>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</si>
  <si>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</si>
  <si>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</si>
  <si>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</si>
  <si>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</si>
  <si>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</si>
  <si>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</si>
  <si>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</si>
  <si>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</si>
  <si>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</si>
  <si>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</si>
  <si>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</si>
  <si>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</si>
  <si>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</si>
  <si>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</si>
  <si>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</si>
  <si>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</si>
  <si>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</si>
  <si>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</si>
  <si>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</si>
  <si>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</si>
  <si>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</si>
  <si>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</si>
  <si>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</si>
  <si>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</si>
  <si>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</si>
  <si>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</si>
  <si>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</si>
  <si>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</si>
  <si>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</si>
  <si>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</si>
  <si>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</si>
  <si>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</si>
  <si>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</si>
  <si>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</si>
  <si>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</si>
  <si>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</si>
  <si>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</si>
  <si>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</si>
  <si>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</si>
  <si>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</si>
  <si>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</si>
  <si>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</si>
  <si>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</si>
  <si>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</si>
  <si>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</si>
  <si>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</si>
  <si>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</si>
  <si>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</si>
  <si>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</si>
  <si>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</si>
  <si>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</si>
  <si>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</si>
  <si>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</si>
  <si>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</si>
  <si>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</si>
  <si>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</si>
  <si>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</si>
  <si>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</si>
  <si>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</si>
  <si>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</si>
  <si>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</si>
  <si>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</si>
  <si>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</si>
  <si>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</si>
  <si>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</si>
  <si>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</si>
  <si>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</si>
  <si>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</si>
  <si>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</si>
  <si>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</si>
  <si>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</si>
  <si>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</si>
  <si>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</si>
  <si>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</si>
  <si>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</si>
  <si>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</si>
  <si>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</si>
  <si>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</si>
  <si>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</si>
  <si>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</si>
  <si>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</si>
  <si>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</si>
  <si>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</si>
  <si>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</si>
  <si>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</si>
  <si>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</si>
  <si>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</si>
  <si>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</si>
  <si>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</si>
  <si>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</si>
  <si>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</si>
  <si>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</si>
  <si>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</si>
  <si>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</si>
  <si>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</si>
  <si>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</si>
  <si>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</si>
  <si>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</si>
  <si>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</si>
  <si>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</si>
  <si>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</si>
  <si>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</si>
  <si>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</si>
  <si>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</si>
  <si>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</si>
  <si>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</si>
  <si>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</si>
  <si>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</si>
  <si>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</si>
  <si>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</si>
  <si>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</si>
  <si>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</si>
  <si>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</si>
  <si>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</si>
  <si>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</si>
  <si>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</si>
  <si>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</si>
  <si>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</si>
  <si>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</si>
  <si>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</si>
  <si>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</si>
  <si>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</si>
  <si>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</si>
  <si>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</si>
  <si>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</si>
  <si>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</si>
  <si>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</si>
  <si>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</si>
  <si>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</si>
  <si>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</si>
  <si>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</si>
  <si>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</si>
  <si>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</si>
  <si>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</si>
  <si>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</si>
  <si>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</si>
  <si>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</si>
  <si>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</si>
  <si>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</si>
  <si>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</si>
  <si>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</si>
  <si>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</si>
  <si>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</si>
  <si>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</si>
  <si>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</si>
  <si>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</si>
  <si>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</si>
  <si>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</si>
  <si>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</si>
  <si>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</si>
  <si>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</si>
  <si>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</si>
  <si>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</si>
  <si>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</si>
  <si>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</si>
  <si>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</si>
  <si>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</si>
  <si>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</si>
  <si>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</si>
  <si>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</si>
  <si>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</si>
  <si>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</si>
  <si>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</si>
  <si>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</si>
  <si>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</si>
  <si>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</si>
  <si>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</si>
  <si>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</si>
  <si>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</si>
  <si>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</si>
  <si>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</si>
  <si>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</si>
  <si>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</si>
  <si>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</si>
  <si>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</si>
  <si>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</si>
  <si>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</si>
  <si>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</si>
  <si>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</si>
  <si>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</si>
  <si>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</si>
  <si>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</si>
  <si>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</si>
  <si>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</si>
  <si>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</si>
  <si>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</si>
  <si>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</si>
  <si>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</si>
  <si>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</si>
  <si>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</si>
  <si>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</si>
  <si>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</si>
  <si>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</si>
  <si>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</si>
  <si>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</si>
  <si>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</si>
  <si>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</si>
  <si>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</si>
  <si>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</si>
  <si>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</si>
  <si>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</si>
  <si>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</si>
  <si>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</si>
  <si>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</si>
  <si>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</si>
  <si>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</si>
  <si>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</si>
  <si>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</si>
  <si>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</si>
  <si>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</si>
  <si>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</si>
  <si>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</si>
  <si>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</si>
  <si>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</si>
  <si>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</si>
  <si>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</si>
  <si>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</si>
  <si>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</si>
  <si>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</si>
  <si>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</si>
  <si>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</si>
  <si>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</si>
  <si>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</si>
  <si>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</si>
  <si>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</si>
  <si>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</si>
  <si>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</si>
  <si>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</si>
  <si>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</si>
  <si>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</si>
  <si>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</si>
  <si>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</si>
  <si>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</si>
  <si>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</si>
  <si>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</si>
  <si>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</si>
  <si>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</si>
  <si>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</si>
  <si>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</si>
  <si>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</si>
  <si>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</si>
  <si>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</si>
  <si>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</si>
  <si>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</si>
  <si>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</si>
  <si>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</si>
  <si>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</si>
  <si>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</si>
  <si>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</si>
  <si>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</si>
  <si>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</si>
  <si>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</si>
  <si>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</si>
  <si>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</si>
  <si>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</si>
  <si>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</si>
  <si>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</si>
  <si>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</si>
  <si>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</si>
  <si>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</si>
  <si>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</si>
  <si>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</si>
  <si>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</si>
  <si>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</si>
  <si>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</si>
  <si>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</si>
  <si>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</si>
  <si>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</si>
  <si>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</si>
  <si>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</si>
  <si>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</si>
  <si>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</si>
  <si>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</si>
  <si>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</si>
  <si>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</si>
  <si>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</si>
  <si>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</si>
  <si>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</si>
  <si>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</si>
  <si>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</si>
  <si>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</si>
  <si>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</si>
  <si>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</si>
  <si>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</si>
  <si>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</si>
  <si>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</si>
  <si>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</si>
  <si>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</si>
  <si>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</si>
  <si>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</si>
  <si>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</si>
  <si>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</si>
  <si>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</si>
  <si>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</si>
  <si>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</si>
  <si>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</si>
  <si>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</si>
  <si>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</si>
  <si>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</si>
  <si>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</si>
  <si>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</si>
  <si>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</si>
  <si>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</si>
  <si>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</si>
  <si>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</si>
  <si>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</si>
  <si>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</si>
  <si>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</si>
  <si>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</si>
  <si>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</si>
  <si>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</si>
  <si>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</si>
  <si>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</si>
  <si>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</si>
  <si>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</si>
  <si>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</si>
  <si>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</si>
  <si>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</si>
  <si>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</si>
  <si>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</si>
  <si>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</si>
  <si>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</si>
  <si>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</si>
  <si>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</si>
  <si>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</si>
  <si>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</si>
  <si>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</si>
  <si>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</si>
  <si>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</si>
  <si>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</si>
  <si>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</si>
  <si>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</si>
  <si>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</si>
  <si>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</si>
  <si>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</si>
  <si>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</si>
  <si>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</si>
  <si>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</si>
  <si>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</si>
  <si>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</si>
  <si>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</si>
  <si>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</si>
  <si>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</si>
  <si>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</si>
  <si>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</si>
  <si>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</si>
  <si>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</si>
  <si>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</si>
  <si>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</si>
  <si>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</si>
  <si>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</si>
  <si>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</si>
  <si>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</si>
  <si>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</si>
  <si>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</si>
  <si>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</si>
  <si>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</si>
  <si>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</si>
  <si>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</si>
  <si>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</si>
  <si>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</si>
  <si>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</si>
  <si>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</si>
  <si>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</si>
  <si>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</si>
  <si>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</si>
  <si>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</si>
  <si>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</si>
  <si>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</si>
  <si>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</si>
  <si>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</si>
  <si>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</si>
  <si>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</si>
  <si>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</si>
  <si>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</si>
  <si>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</si>
  <si>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</si>
  <si>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</si>
  <si>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</si>
  <si>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</si>
  <si>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</si>
  <si>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</si>
  <si>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</si>
  <si>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</si>
  <si>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</si>
  <si>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</si>
  <si>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</si>
  <si>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</si>
  <si>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</si>
  <si>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</si>
  <si>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</si>
  <si>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</si>
  <si>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</si>
  <si>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</si>
  <si>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</si>
  <si>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</si>
  <si>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</si>
  <si>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</si>
  <si>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</si>
  <si>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</si>
  <si>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</si>
  <si>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</si>
  <si>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</si>
  <si>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</si>
  <si>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</si>
  <si>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</si>
  <si>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</si>
  <si>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</si>
  <si>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</si>
  <si>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</si>
  <si>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</si>
  <si>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</si>
  <si>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</si>
  <si>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</si>
  <si>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</si>
  <si>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</si>
  <si>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</si>
  <si>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</si>
  <si>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</si>
  <si>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</si>
  <si>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</si>
  <si>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</si>
  <si>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</si>
  <si>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</si>
  <si>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</si>
  <si>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</si>
  <si>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</si>
  <si>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</si>
  <si>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</si>
  <si>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</si>
  <si>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</si>
  <si>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</si>
  <si>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</si>
  <si>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</si>
  <si>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</si>
  <si>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</si>
  <si>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</si>
  <si>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</si>
  <si>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</si>
  <si>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</si>
  <si>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</si>
  <si>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</si>
  <si>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</si>
  <si>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</si>
  <si>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</si>
  <si>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</si>
  <si>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</si>
  <si>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</si>
  <si>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</si>
  <si>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</si>
  <si>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</si>
  <si>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</si>
  <si>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</si>
  <si>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</si>
  <si>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</si>
  <si>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</si>
  <si>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</si>
  <si>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</si>
  <si>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</si>
  <si>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</si>
  <si>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</si>
  <si>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</si>
  <si>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</si>
  <si>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</si>
  <si>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</si>
  <si>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</si>
  <si>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</si>
  <si>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</si>
  <si>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</si>
  <si>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</si>
  <si>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</si>
  <si>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</si>
  <si>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</si>
  <si>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</si>
  <si>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</si>
  <si>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</si>
  <si>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</si>
  <si>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</si>
  <si>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</si>
  <si>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</si>
  <si>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</si>
  <si>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</si>
  <si>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</si>
  <si>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</si>
  <si>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</si>
  <si>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</si>
  <si>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</si>
  <si>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</si>
  <si>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</si>
  <si>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</si>
  <si>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</si>
  <si>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</si>
  <si>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</si>
  <si>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</si>
  <si>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</si>
  <si>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</si>
  <si>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</si>
  <si>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</si>
  <si>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</si>
  <si>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</si>
  <si>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</si>
  <si>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</si>
  <si>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</si>
  <si>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</si>
  <si>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</si>
  <si>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</si>
  <si>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</si>
  <si>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</si>
  <si>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</si>
  <si>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</si>
  <si>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</si>
  <si>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</si>
  <si>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</si>
  <si>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</si>
  <si>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</si>
  <si>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</si>
  <si>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</si>
  <si>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</si>
  <si>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</si>
  <si>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</si>
  <si>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</si>
  <si>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</si>
  <si>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</si>
  <si>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</si>
  <si>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</si>
  <si>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</si>
  <si>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</si>
  <si>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</si>
  <si>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</si>
  <si>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</si>
  <si>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</si>
  <si>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</si>
  <si>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</si>
  <si>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</si>
  <si>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</si>
  <si>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</si>
  <si>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</si>
  <si>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</si>
  <si>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</si>
  <si>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</si>
  <si>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</si>
  <si>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</si>
  <si>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</si>
  <si>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</si>
  <si>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</si>
  <si>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</si>
  <si>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</si>
  <si>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</si>
  <si>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</si>
  <si>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</si>
  <si>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</si>
  <si>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</si>
  <si>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</si>
  <si>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</si>
  <si>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</si>
  <si>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</si>
  <si>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</si>
  <si>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</si>
  <si>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</si>
  <si>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</si>
  <si>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</si>
  <si>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</si>
  <si>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</si>
  <si>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</si>
  <si>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</si>
  <si>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</si>
  <si>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</si>
  <si>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</si>
  <si>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</si>
  <si>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</si>
  <si>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</si>
  <si>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</si>
  <si>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</si>
  <si>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</si>
  <si>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</si>
  <si>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</si>
  <si>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</si>
  <si>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</si>
  <si>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</si>
  <si>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</si>
  <si>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</si>
  <si>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</si>
  <si>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</si>
  <si>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</si>
  <si>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</si>
  <si>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</si>
  <si>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</si>
  <si>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</si>
  <si>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</si>
  <si>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</si>
  <si>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</si>
  <si>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</si>
  <si>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</si>
  <si>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</si>
  <si>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</si>
  <si>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</si>
  <si>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</si>
  <si>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</si>
  <si>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</si>
  <si>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</si>
  <si>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</si>
  <si>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</si>
  <si>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</si>
  <si>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</si>
  <si>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</si>
  <si>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</si>
  <si>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</si>
  <si>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</si>
  <si>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</si>
  <si>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</si>
  <si>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</si>
  <si>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</si>
  <si>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</si>
  <si>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</si>
  <si>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</si>
  <si>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</si>
  <si>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</si>
  <si>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</si>
  <si>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</si>
  <si>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</si>
  <si>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</si>
  <si>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</si>
  <si>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</si>
  <si>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</si>
  <si>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</si>
  <si>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</si>
  <si>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</si>
  <si>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</si>
  <si>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</si>
  <si>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</si>
  <si>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</si>
  <si>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</si>
  <si>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</si>
  <si>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</si>
  <si>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</si>
  <si>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</si>
  <si>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</si>
  <si>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</si>
  <si>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</si>
  <si>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</si>
  <si>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</si>
  <si>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</si>
  <si>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</si>
  <si>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</si>
  <si>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</si>
  <si>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</si>
  <si>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</si>
  <si>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</si>
  <si>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</si>
  <si>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</si>
  <si>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</si>
  <si>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</si>
  <si>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</si>
  <si>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</si>
  <si>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</si>
  <si>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</si>
  <si>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</si>
  <si>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</si>
  <si>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</si>
  <si>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</si>
  <si>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</si>
  <si>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</si>
  <si>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</si>
  <si>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</si>
  <si>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</si>
  <si>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</si>
  <si>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</si>
  <si>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</si>
  <si>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</si>
  <si>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</si>
  <si>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</si>
  <si>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</si>
  <si>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</si>
  <si>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</si>
  <si>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</si>
  <si>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</si>
  <si>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</si>
  <si>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</si>
  <si>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</si>
  <si>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</si>
  <si>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</si>
  <si>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</si>
  <si>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</si>
  <si>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</si>
  <si>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</si>
  <si>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</si>
  <si>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</si>
  <si>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</si>
  <si>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</si>
  <si>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</si>
  <si>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</si>
  <si>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</si>
  <si>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</si>
  <si>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</si>
  <si>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</si>
  <si>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</si>
  <si>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</si>
  <si>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</si>
  <si>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</si>
  <si>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</si>
  <si>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</si>
  <si>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</si>
  <si>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</si>
  <si>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</si>
  <si>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</si>
  <si>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</si>
  <si>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</si>
  <si>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</si>
  <si>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</si>
  <si>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</si>
  <si>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</si>
  <si>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</si>
  <si>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</si>
  <si>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</si>
  <si>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</si>
  <si>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</si>
  <si>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</si>
  <si>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</si>
  <si>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</si>
  <si>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</si>
  <si>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</si>
  <si>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</si>
  <si>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</si>
  <si>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</si>
  <si>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</si>
  <si>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</si>
  <si>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</si>
  <si>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</si>
  <si>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</si>
  <si>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</si>
  <si>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</si>
  <si>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</si>
  <si>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</si>
  <si>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</si>
  <si>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</si>
  <si>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</si>
  <si>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</si>
  <si>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</si>
  <si>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</si>
  <si>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</si>
  <si>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</si>
  <si>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</si>
  <si>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</si>
  <si>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</si>
  <si>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</si>
  <si>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</si>
  <si>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</si>
  <si>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</si>
  <si>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</si>
  <si>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</si>
  <si>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</si>
  <si>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</si>
  <si>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</si>
  <si>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</si>
  <si>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</si>
  <si>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</si>
  <si>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</si>
  <si>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</si>
  <si>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</si>
  <si>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</si>
  <si>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</si>
  <si>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</si>
  <si>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</si>
  <si>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</si>
  <si>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</si>
  <si>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</si>
  <si>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</si>
  <si>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</si>
  <si>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</si>
  <si>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</si>
  <si>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</si>
  <si>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</si>
  <si>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</si>
  <si>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</si>
  <si>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</si>
  <si>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</si>
  <si>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</si>
  <si>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</si>
  <si>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</si>
  <si>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</si>
  <si>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</si>
  <si>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</si>
  <si>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</si>
  <si>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</si>
  <si>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</si>
  <si>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</si>
  <si>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</si>
  <si>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</si>
  <si>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</si>
  <si>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</si>
  <si>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</si>
  <si>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</si>
  <si>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</si>
  <si>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</si>
  <si>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</si>
  <si>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</si>
  <si>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</si>
  <si>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</si>
  <si>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</si>
  <si>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</si>
  <si>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</si>
  <si>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</si>
  <si>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</si>
  <si>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</si>
  <si>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</si>
  <si>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</si>
  <si>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</si>
  <si>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</si>
  <si>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</si>
  <si>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</si>
  <si>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</si>
  <si>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</si>
  <si>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</si>
  <si>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</si>
  <si>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</si>
  <si>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</si>
  <si>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</si>
  <si>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</si>
  <si>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</si>
  <si>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</si>
  <si>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</si>
  <si>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</si>
  <si>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</si>
  <si>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</si>
  <si>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</si>
  <si>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</si>
  <si>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</si>
  <si>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</si>
  <si>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</si>
  <si>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</si>
  <si>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</si>
  <si>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</si>
  <si>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</si>
  <si>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</si>
  <si>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</si>
  <si>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</si>
  <si>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</si>
  <si>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</si>
  <si>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</si>
  <si>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</si>
  <si>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</si>
  <si>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</si>
  <si>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</si>
  <si>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</si>
  <si>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</si>
  <si>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</si>
  <si>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</si>
  <si>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</si>
  <si>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</si>
  <si>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</si>
  <si>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</si>
  <si>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</si>
  <si>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</si>
  <si>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</si>
  <si>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</si>
  <si>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</si>
  <si>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</si>
  <si>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</si>
  <si>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</si>
  <si>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</si>
  <si>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</si>
  <si>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</si>
  <si>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</si>
  <si>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</si>
  <si>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</si>
  <si>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</si>
  <si>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</si>
  <si>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</si>
  <si>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</si>
  <si>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</si>
  <si>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</si>
  <si>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</si>
  <si>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</si>
  <si>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</si>
  <si>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</si>
  <si>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</si>
  <si>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</si>
  <si>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</si>
  <si>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</si>
  <si>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</si>
  <si>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</si>
  <si>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</si>
  <si>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</si>
  <si>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</si>
  <si>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</si>
  <si>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</si>
  <si>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</si>
  <si>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</si>
  <si>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</si>
  <si>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</si>
  <si>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</si>
  <si>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</si>
  <si>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</si>
  <si>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</si>
  <si>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</si>
  <si>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</si>
  <si>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</si>
  <si>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</si>
  <si>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</si>
  <si>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</si>
  <si>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</si>
  <si>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</si>
  <si>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</si>
  <si>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</si>
  <si>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</si>
  <si>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</si>
  <si>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</si>
  <si>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</si>
  <si>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</si>
  <si>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</si>
  <si>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</si>
  <si>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</si>
  <si>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</si>
  <si>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</si>
  <si>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</si>
  <si>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</si>
  <si>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</si>
  <si>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</si>
  <si>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</si>
  <si>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</si>
  <si>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</si>
  <si>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</si>
  <si>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</si>
  <si>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</si>
  <si>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</si>
  <si>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</si>
  <si>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</si>
  <si>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</si>
  <si>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</si>
  <si>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</si>
  <si>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</si>
  <si>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</si>
  <si>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</si>
  <si>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</si>
  <si>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</si>
  <si>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</si>
  <si>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</si>
  <si>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</si>
  <si>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</si>
  <si>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</si>
  <si>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</si>
  <si>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</si>
  <si>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</si>
  <si>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</si>
  <si>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</si>
  <si>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</si>
  <si>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</si>
  <si>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</si>
  <si>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</si>
  <si>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</si>
  <si>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</si>
  <si>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</si>
  <si>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</si>
  <si>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</si>
  <si>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</si>
  <si>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</si>
  <si>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</si>
  <si>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</si>
  <si>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</si>
  <si>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</si>
  <si>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</si>
  <si>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</si>
  <si>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</si>
  <si>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</si>
  <si>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</si>
  <si>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</si>
  <si>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</si>
  <si>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</si>
  <si>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</si>
  <si>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</si>
  <si>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</si>
  <si>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</si>
  <si>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</si>
  <si>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</si>
  <si>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</si>
  <si>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</si>
  <si>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</si>
  <si>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</si>
  <si>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</si>
  <si>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</si>
  <si>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</si>
  <si>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</si>
  <si>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</si>
  <si>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</si>
  <si>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</si>
  <si>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</si>
  <si>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</si>
  <si>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</si>
  <si>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</si>
  <si>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</si>
  <si>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</si>
  <si>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</si>
  <si>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</si>
  <si>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</si>
  <si>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</si>
  <si>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</si>
  <si>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</si>
  <si>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</si>
  <si>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</si>
  <si>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</si>
  <si>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</si>
  <si>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</si>
  <si>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</si>
  <si>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</si>
  <si>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</si>
  <si>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</si>
  <si>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</si>
  <si>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</si>
  <si>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</si>
  <si>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</si>
  <si>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</si>
  <si>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</si>
  <si>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</si>
  <si>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</si>
  <si>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</si>
  <si>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</si>
  <si>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</si>
  <si>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</si>
  <si>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</si>
  <si>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</si>
  <si>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</si>
  <si>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</si>
  <si>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</si>
  <si>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</si>
  <si>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</si>
  <si>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</si>
  <si>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</si>
  <si>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</si>
  <si>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</si>
  <si>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</si>
  <si>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</si>
  <si>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</si>
  <si>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</si>
  <si>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</si>
  <si>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</si>
  <si>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</si>
  <si>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</si>
  <si>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</si>
  <si>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</si>
  <si>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</si>
  <si>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</si>
  <si>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</si>
  <si>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</si>
  <si>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</si>
  <si>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</si>
  <si>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</si>
  <si>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</si>
  <si>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</si>
  <si>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</si>
  <si>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</si>
  <si>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</si>
  <si>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</si>
  <si>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</si>
  <si>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</si>
  <si>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</si>
  <si>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</si>
  <si>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</si>
  <si>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</si>
  <si>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</si>
  <si>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</si>
  <si>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</si>
  <si>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</si>
  <si>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</si>
  <si>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</si>
  <si>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</si>
  <si>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</si>
  <si>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</si>
  <si>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</si>
  <si>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</si>
  <si>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</si>
  <si>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</si>
  <si>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</si>
  <si>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</si>
  <si>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</si>
  <si>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</si>
  <si>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</si>
  <si>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</si>
  <si>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</si>
  <si>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</si>
  <si>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</si>
  <si>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</si>
  <si>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</si>
  <si>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</si>
  <si>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</si>
  <si>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</si>
  <si>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</si>
  <si>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</si>
  <si>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</si>
  <si>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</si>
  <si>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</si>
  <si>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</si>
  <si>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</si>
  <si>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</si>
  <si>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</si>
  <si>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</si>
  <si>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</si>
  <si>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</si>
  <si>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</si>
  <si>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</si>
  <si>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</si>
  <si>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</si>
  <si>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</si>
  <si>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</si>
  <si>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</si>
  <si>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</si>
  <si>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</si>
  <si>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</si>
  <si>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</si>
  <si>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</si>
  <si>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</si>
  <si>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</si>
  <si>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</si>
  <si>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</si>
  <si>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</si>
  <si>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</si>
  <si>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</si>
  <si>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</si>
  <si>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</si>
  <si>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</si>
  <si>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</si>
  <si>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</si>
  <si>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</si>
  <si>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</si>
  <si>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</si>
  <si>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</si>
  <si>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</si>
  <si>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</si>
  <si>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</si>
  <si>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</si>
  <si>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</si>
  <si>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</si>
  <si>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</si>
  <si>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</si>
  <si>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</si>
  <si>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</si>
  <si>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</si>
  <si>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</si>
  <si>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</si>
  <si>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</si>
  <si>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</si>
  <si>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</si>
  <si>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</si>
  <si>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</si>
  <si>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</si>
  <si>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</si>
  <si>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</si>
  <si>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</si>
  <si>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</si>
  <si>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</si>
  <si>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</si>
  <si>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</si>
  <si>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</si>
  <si>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</si>
  <si>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</si>
  <si>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</si>
  <si>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</si>
  <si>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</si>
  <si>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</si>
  <si>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</si>
  <si>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</si>
  <si>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</si>
  <si>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</si>
  <si>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</si>
  <si>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</si>
  <si>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</si>
  <si>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</si>
  <si>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</si>
  <si>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</si>
  <si>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</si>
  <si>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</si>
  <si>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</si>
  <si>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</si>
  <si>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</si>
  <si>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</si>
  <si>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</si>
  <si>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</si>
  <si>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</si>
  <si>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</si>
  <si>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</si>
  <si>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</si>
  <si>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</si>
  <si>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</si>
  <si>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</si>
  <si>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</si>
  <si>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</si>
  <si>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</si>
  <si>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</si>
  <si>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</si>
  <si>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</si>
  <si>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</si>
  <si>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</si>
  <si>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</si>
  <si>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</si>
  <si>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</si>
  <si>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</si>
  <si>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</si>
  <si>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</si>
  <si>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</si>
  <si>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</si>
  <si>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</si>
  <si>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</si>
  <si>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</si>
  <si>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</si>
  <si>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</si>
  <si>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</si>
  <si>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</si>
  <si>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</si>
  <si>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</si>
  <si>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</si>
  <si>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</si>
  <si>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</si>
  <si>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</si>
  <si>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</si>
  <si>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</si>
  <si>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</si>
  <si>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</si>
  <si>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</si>
  <si>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</si>
  <si>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</si>
  <si>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</si>
  <si>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</si>
  <si>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</si>
  <si>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</si>
  <si>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</si>
  <si>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</si>
  <si>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</si>
  <si>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</si>
  <si>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</si>
  <si>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</si>
  <si>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</si>
  <si>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</si>
  <si>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</si>
  <si>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</si>
  <si>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</si>
  <si>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</si>
  <si>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</si>
  <si>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</si>
  <si>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</si>
  <si>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</si>
  <si>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</si>
  <si>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</si>
  <si>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</si>
  <si>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</si>
  <si>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</si>
  <si>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</si>
  <si>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</si>
  <si>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</si>
  <si>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</si>
  <si>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</si>
  <si>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</si>
  <si>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</si>
  <si>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</si>
  <si>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</si>
  <si>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</si>
  <si>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</si>
  <si>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</si>
  <si>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</si>
  <si>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</si>
  <si>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</si>
  <si>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</si>
  <si>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</si>
  <si>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</si>
  <si>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</si>
  <si>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</si>
  <si>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</si>
  <si>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</si>
  <si>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</si>
  <si>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</si>
  <si>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</si>
  <si>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</si>
  <si>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</si>
  <si>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</si>
  <si>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</si>
  <si>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</si>
  <si>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</si>
  <si>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</si>
  <si>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</si>
  <si>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</si>
  <si>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</si>
  <si>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</si>
  <si>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</si>
  <si>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</si>
  <si>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</si>
  <si>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</si>
  <si>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</si>
  <si>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</si>
  <si>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</si>
  <si>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</si>
  <si>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</si>
  <si>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</si>
  <si>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</si>
  <si>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</si>
  <si>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</si>
  <si>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</si>
  <si>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</si>
  <si>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</si>
  <si>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</si>
  <si>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</si>
  <si>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</si>
  <si>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</si>
  <si>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</si>
  <si>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</si>
  <si>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</si>
  <si>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</si>
  <si>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</si>
  <si>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</si>
  <si>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</si>
  <si>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</si>
  <si>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</si>
  <si>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</si>
  <si>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</si>
  <si>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</si>
  <si>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</si>
  <si>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</si>
  <si>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</si>
  <si>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</si>
  <si>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</si>
  <si>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</si>
  <si>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</si>
  <si>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</si>
  <si>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</si>
  <si>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</si>
  <si>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</si>
  <si>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</si>
  <si>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</si>
  <si>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</si>
  <si>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</si>
  <si>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</si>
  <si>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</si>
  <si>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</si>
  <si>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</si>
  <si>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</si>
  <si>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</si>
  <si>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</si>
  <si>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</si>
  <si>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</si>
  <si>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</si>
  <si>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</si>
  <si>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</si>
  <si>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</si>
  <si>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</si>
  <si>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</si>
  <si>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</si>
  <si>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</si>
  <si>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</si>
  <si>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</si>
  <si>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</si>
  <si>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</si>
  <si>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</si>
  <si>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</si>
  <si>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</si>
  <si>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</si>
  <si>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</si>
  <si>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</si>
  <si>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</si>
  <si>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</si>
  <si>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</si>
  <si>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</si>
  <si>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</si>
  <si>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</si>
  <si>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</si>
  <si>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</si>
  <si>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</si>
  <si>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</si>
  <si>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</si>
  <si>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</si>
  <si>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</si>
  <si>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</si>
  <si>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</si>
  <si>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</si>
  <si>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</si>
  <si>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</si>
  <si>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</si>
  <si>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</si>
  <si>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</si>
  <si>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</si>
  <si>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</si>
  <si>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</si>
  <si>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</si>
  <si>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</si>
  <si>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</si>
  <si>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</si>
  <si>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</si>
  <si>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</si>
  <si>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</si>
  <si>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</si>
  <si>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</si>
  <si>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</si>
  <si>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</si>
  <si>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</si>
  <si>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</si>
  <si>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</si>
  <si>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</si>
  <si>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</si>
  <si>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</si>
  <si>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</si>
  <si>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</si>
  <si>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</si>
  <si>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</si>
  <si>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</si>
  <si>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</si>
  <si>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</si>
  <si>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</si>
  <si>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</si>
  <si>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</si>
  <si>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</si>
  <si>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</si>
  <si>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</si>
  <si>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</si>
  <si>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</si>
  <si>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</si>
  <si>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</si>
  <si>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</si>
  <si>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</si>
  <si>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</si>
  <si>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</si>
  <si>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</si>
  <si>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</si>
  <si>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</si>
  <si>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</si>
  <si>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</si>
  <si>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</si>
  <si>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</si>
  <si>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</si>
  <si>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</si>
  <si>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</si>
  <si>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</si>
  <si>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</si>
  <si>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</si>
  <si>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</si>
  <si>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</si>
  <si>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</si>
  <si>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</si>
  <si>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</si>
  <si>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</si>
  <si>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</si>
  <si>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</si>
  <si>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</si>
  <si>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</si>
  <si>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</si>
  <si>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</si>
  <si>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</si>
  <si>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</si>
  <si>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</si>
  <si>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</si>
  <si>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</si>
  <si>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</si>
  <si>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</si>
  <si>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</si>
  <si>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</si>
  <si>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</si>
  <si>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</si>
  <si>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</si>
  <si>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</si>
  <si>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</si>
  <si>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</si>
  <si>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</si>
  <si>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</si>
  <si>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</si>
  <si>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</si>
  <si>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</si>
  <si>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</si>
  <si>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</si>
  <si>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</si>
  <si>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</si>
  <si>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</si>
  <si>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</si>
  <si>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</si>
  <si>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</si>
  <si>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</si>
  <si>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</si>
  <si>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</si>
  <si>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</si>
  <si>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</si>
  <si>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</si>
  <si>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</si>
  <si>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</si>
  <si>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</si>
  <si>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</si>
  <si>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</si>
  <si>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</si>
  <si>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</si>
  <si>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</si>
  <si>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</si>
  <si>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</si>
  <si>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</si>
  <si>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</si>
  <si>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</si>
  <si>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</si>
  <si>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</si>
  <si>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</si>
  <si>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</si>
  <si>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</si>
  <si>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</si>
  <si>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</si>
  <si>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</si>
  <si>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</si>
  <si>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</si>
  <si>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</si>
  <si>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</si>
  <si>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</si>
  <si>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</si>
  <si>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</si>
  <si>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</si>
  <si>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</si>
  <si>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</si>
  <si>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</si>
  <si>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</si>
  <si>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</si>
  <si>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</si>
  <si>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</si>
  <si>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</si>
  <si>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</si>
  <si>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</si>
  <si>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</si>
  <si>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</si>
  <si>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</si>
  <si>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</si>
  <si>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</si>
  <si>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</si>
  <si>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</si>
  <si>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</si>
  <si>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</si>
  <si>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</si>
  <si>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</si>
  <si>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</si>
  <si>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</si>
  <si>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</si>
  <si>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</si>
  <si>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</si>
  <si>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</si>
  <si>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</si>
  <si>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</si>
  <si>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</si>
  <si>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</si>
  <si>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</si>
  <si>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</si>
  <si>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</si>
  <si>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</si>
  <si>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</si>
  <si>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</si>
  <si>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</si>
  <si>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</si>
  <si>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</si>
  <si>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</si>
  <si>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</si>
  <si>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</si>
  <si>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</si>
  <si>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</si>
  <si>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</si>
  <si>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</si>
  <si>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</si>
  <si>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</si>
  <si>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</si>
  <si>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</si>
  <si>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</si>
  <si>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</si>
  <si>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</si>
  <si>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</si>
  <si>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</si>
  <si>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</si>
  <si>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</si>
  <si>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</si>
  <si>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</si>
  <si>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</si>
  <si>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</si>
  <si>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</si>
  <si>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</si>
  <si>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</si>
  <si>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</si>
  <si>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</si>
  <si>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</si>
  <si>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</si>
  <si>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</si>
  <si>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</si>
  <si>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</si>
  <si>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</si>
  <si>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</si>
  <si>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</si>
  <si>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</si>
  <si>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</si>
  <si>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</si>
  <si>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</si>
  <si>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</si>
  <si>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</si>
  <si>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</si>
  <si>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</si>
  <si>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</si>
  <si>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</si>
  <si>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</si>
  <si>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</si>
  <si>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</si>
  <si>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</si>
  <si>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</si>
  <si>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</si>
  <si>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</si>
  <si>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</si>
  <si>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</si>
  <si>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</si>
  <si>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</si>
  <si>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</si>
  <si>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</si>
  <si>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</si>
  <si>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</si>
  <si>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</si>
  <si>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</si>
  <si>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</si>
  <si>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</si>
  <si>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</si>
  <si>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</si>
  <si>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</si>
  <si>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</si>
  <si>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</si>
  <si>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</si>
  <si>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</si>
  <si>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</si>
  <si>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</si>
  <si>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</si>
  <si>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</si>
  <si>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</si>
  <si>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</si>
  <si>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</si>
  <si>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</si>
  <si>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</si>
  <si>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</si>
  <si>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</si>
  <si>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</si>
  <si>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</si>
  <si>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</si>
  <si>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</si>
  <si>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</si>
  <si>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</si>
  <si>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</si>
  <si>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</si>
  <si>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</si>
  <si>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</si>
  <si>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</si>
  <si>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</si>
  <si>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</si>
  <si>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</si>
  <si>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</si>
  <si>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</si>
  <si>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</si>
  <si>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</si>
  <si>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</si>
  <si>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</si>
  <si>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</si>
  <si>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</si>
  <si>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</si>
  <si>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</si>
  <si>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</si>
  <si>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</si>
  <si>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</si>
  <si>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</si>
  <si>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</si>
  <si>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</si>
  <si>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</si>
  <si>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</si>
  <si>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</si>
  <si>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</si>
  <si>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</si>
  <si>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</si>
  <si>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</si>
  <si>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</si>
  <si>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</si>
  <si>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</si>
  <si>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</si>
  <si>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</si>
  <si>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</si>
  <si>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</si>
  <si>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</si>
  <si>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</si>
  <si>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</si>
  <si>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</si>
  <si>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</si>
  <si>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</si>
  <si>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</si>
  <si>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</si>
  <si>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</si>
  <si>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</si>
  <si>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</si>
  <si>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</si>
  <si>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</si>
  <si>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</si>
  <si>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</si>
  <si>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</si>
  <si>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</si>
  <si>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</si>
  <si>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</si>
  <si>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</si>
  <si>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</si>
  <si>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</si>
  <si>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</si>
  <si>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</si>
  <si>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</si>
  <si>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</si>
  <si>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</si>
  <si>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</si>
  <si>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</si>
  <si>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</si>
  <si>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</si>
  <si>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</si>
  <si>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</si>
  <si>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</si>
  <si>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</si>
  <si>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</si>
  <si>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</si>
  <si>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</si>
  <si>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</si>
  <si>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</si>
  <si>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</si>
  <si>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</si>
  <si>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</si>
  <si>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</si>
  <si>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</si>
  <si>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</si>
  <si>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</si>
  <si>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</si>
  <si>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</si>
  <si>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</si>
  <si>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</si>
  <si>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</si>
  <si>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</si>
  <si>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</si>
  <si>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</si>
  <si>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</si>
  <si>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</si>
  <si>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</si>
  <si>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</si>
  <si>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</si>
  <si>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</si>
  <si>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</si>
  <si>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</si>
  <si>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</si>
  <si>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</si>
  <si>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</si>
  <si>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</si>
  <si>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</si>
  <si>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</si>
  <si>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</si>
  <si>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</si>
  <si>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</si>
  <si>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</si>
  <si>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</si>
  <si>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</si>
  <si>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</si>
  <si>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</si>
  <si>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</si>
  <si>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</si>
  <si>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</si>
  <si>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</si>
  <si>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</si>
  <si>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</si>
  <si>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</si>
  <si>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</si>
  <si>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</si>
  <si>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</si>
  <si>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</si>
  <si>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</si>
  <si>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</si>
  <si>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</si>
  <si>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</si>
  <si>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</si>
  <si>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</si>
  <si>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</si>
  <si>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</si>
  <si>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</si>
  <si>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</si>
  <si>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</si>
  <si>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</si>
  <si>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</si>
  <si>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</si>
  <si>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</si>
  <si>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</si>
  <si>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</si>
  <si>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</si>
  <si>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</si>
  <si>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</si>
  <si>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</si>
  <si>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</si>
  <si>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</si>
  <si>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</si>
  <si>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</si>
  <si>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</si>
  <si>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</si>
  <si>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</si>
  <si>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</si>
  <si>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</si>
  <si>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</si>
  <si>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</si>
  <si>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</si>
  <si>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</si>
  <si>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</si>
  <si>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</si>
  <si>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</si>
  <si>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</si>
  <si>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</si>
  <si>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</si>
  <si>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</si>
  <si>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</si>
  <si>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</si>
  <si>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</si>
  <si>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</si>
  <si>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</si>
  <si>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</si>
  <si>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</si>
  <si>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</si>
  <si>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</si>
  <si>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</si>
  <si>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</si>
  <si>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</si>
  <si>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</si>
  <si>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</si>
  <si>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</si>
  <si>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</si>
  <si>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</si>
  <si>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</si>
  <si>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</si>
  <si>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</si>
  <si>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</si>
  <si>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</si>
  <si>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</si>
  <si>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</si>
  <si>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</si>
  <si>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</si>
  <si>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</si>
  <si>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</si>
  <si>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</si>
  <si>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</si>
  <si>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</si>
  <si>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</si>
  <si>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</si>
  <si>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</si>
  <si>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</si>
  <si>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</si>
  <si>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</si>
  <si>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</si>
  <si>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</si>
  <si>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</si>
  <si>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</si>
  <si>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</si>
  <si>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</si>
  <si>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</si>
  <si>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</si>
  <si>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</si>
  <si>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</si>
  <si>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</si>
  <si>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</si>
  <si>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</si>
  <si>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</si>
  <si>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</si>
  <si>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</si>
  <si>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</si>
  <si>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</si>
  <si>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</si>
  <si>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</si>
  <si>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</si>
  <si>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</si>
  <si>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</si>
  <si>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</si>
  <si>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</si>
  <si>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</si>
  <si>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</si>
  <si>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</si>
  <si>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</si>
  <si>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</si>
  <si>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</si>
  <si>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</si>
  <si>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</si>
  <si>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</si>
  <si>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</si>
  <si>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</si>
  <si>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</si>
  <si>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</si>
  <si>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</si>
  <si>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</si>
  <si>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</si>
  <si>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</si>
  <si>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</si>
  <si>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</si>
  <si>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</si>
  <si>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</si>
  <si>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</si>
  <si>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</si>
  <si>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</si>
  <si>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</si>
  <si>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</si>
  <si>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</si>
  <si>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</si>
  <si>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</si>
  <si>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</si>
  <si>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</si>
  <si>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</si>
  <si>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</si>
  <si>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</si>
  <si>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</si>
  <si>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</si>
  <si>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</si>
  <si>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</si>
  <si>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</si>
  <si>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</si>
  <si>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</si>
  <si>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</si>
  <si>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</si>
  <si>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</si>
  <si>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</si>
  <si>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</si>
  <si>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</si>
  <si>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</si>
  <si>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</si>
  <si>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</si>
  <si>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</si>
  <si>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</si>
  <si>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</si>
  <si>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</si>
  <si>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</si>
  <si>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</si>
  <si>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</si>
  <si>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</si>
  <si>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</si>
  <si>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</si>
  <si>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</si>
  <si>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</si>
  <si>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</si>
  <si>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</si>
  <si>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</si>
  <si>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</si>
  <si>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</si>
  <si>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</si>
  <si>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</si>
  <si>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</si>
  <si>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</si>
  <si>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</si>
  <si>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</si>
  <si>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</si>
  <si>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</si>
  <si>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</si>
  <si>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</si>
  <si>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</si>
  <si>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</si>
  <si>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</si>
  <si>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</si>
  <si>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</si>
  <si>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</si>
  <si>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</si>
  <si>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</si>
  <si>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</si>
  <si>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</si>
  <si>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</si>
  <si>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</si>
  <si>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</si>
  <si>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</si>
  <si>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</si>
  <si>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</si>
  <si>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</si>
  <si>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</si>
  <si>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</si>
  <si>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</si>
  <si>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</si>
  <si>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</si>
  <si>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</si>
  <si>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</si>
  <si>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</si>
  <si>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</si>
  <si>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</si>
  <si>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</si>
  <si>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</si>
  <si>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</si>
  <si>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</si>
  <si>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</si>
  <si>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</si>
  <si>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</si>
  <si>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</si>
  <si>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</si>
  <si>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</si>
  <si>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</si>
  <si>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</si>
  <si>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</si>
  <si>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</si>
  <si>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</si>
  <si>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</si>
  <si>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</si>
  <si>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</si>
  <si>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</si>
  <si>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</si>
  <si>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</si>
  <si>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</si>
  <si>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</si>
  <si>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</si>
  <si>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</si>
  <si>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</si>
  <si>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</si>
  <si>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</si>
  <si>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</si>
  <si>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</si>
  <si>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</si>
  <si>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</si>
  <si>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</si>
  <si>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</si>
  <si>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</si>
  <si>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</si>
  <si>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</si>
  <si>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</si>
  <si>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</si>
  <si>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</si>
  <si>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</si>
  <si>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</si>
  <si>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</si>
  <si>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</si>
  <si>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</si>
  <si>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</si>
  <si>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</si>
  <si>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</si>
  <si>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</si>
  <si>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</si>
  <si>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</si>
  <si>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</si>
  <si>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</si>
  <si>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</si>
  <si>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</si>
  <si>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</si>
  <si>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</si>
  <si>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</si>
  <si>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</si>
  <si>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</si>
  <si>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</si>
  <si>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</si>
  <si>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</si>
  <si>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</si>
  <si>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</si>
  <si>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</si>
  <si>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</si>
  <si>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</si>
  <si>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</si>
  <si>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</si>
  <si>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</si>
  <si>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</si>
  <si>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</si>
  <si>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</si>
  <si>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</si>
  <si>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</si>
  <si>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</si>
  <si>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</si>
  <si>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</si>
  <si>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</si>
  <si>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</si>
  <si>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</si>
  <si>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</si>
  <si>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</si>
  <si>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</si>
  <si>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</si>
  <si>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</si>
  <si>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</si>
  <si>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</si>
  <si>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</si>
  <si>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</si>
  <si>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</si>
  <si>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</si>
  <si>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</si>
  <si>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</si>
  <si>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</si>
  <si>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</si>
  <si>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</si>
  <si>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</si>
  <si>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</si>
  <si>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</si>
  <si>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</si>
  <si>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</si>
  <si>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</si>
  <si>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</si>
  <si>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</si>
  <si>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</si>
  <si>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</si>
  <si>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</si>
  <si>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</si>
  <si>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</si>
  <si>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</si>
  <si>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</si>
  <si>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</si>
  <si>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</si>
  <si>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</si>
  <si>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</si>
  <si>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</si>
  <si>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</si>
  <si>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</si>
  <si>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</si>
  <si>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</si>
  <si>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</si>
  <si>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</si>
  <si>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</si>
  <si>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</si>
  <si>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</si>
  <si>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</si>
  <si>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</si>
  <si>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</si>
  <si>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</si>
  <si>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</si>
  <si>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</si>
  <si>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</si>
  <si>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</si>
  <si>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</si>
  <si>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</si>
  <si>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</si>
  <si>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</si>
  <si>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</si>
  <si>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</si>
  <si>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</si>
  <si>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</si>
  <si>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</si>
  <si>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</si>
  <si>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</si>
  <si>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</si>
  <si>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</si>
  <si>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</si>
  <si>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</si>
  <si>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</si>
  <si>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</si>
  <si>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</si>
  <si>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</si>
  <si>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</si>
  <si>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</si>
  <si>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</si>
  <si>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</si>
  <si>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</si>
  <si>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</si>
  <si>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</si>
  <si>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</si>
  <si>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</si>
  <si>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</si>
  <si>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</si>
  <si>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</si>
  <si>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</si>
  <si>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</si>
  <si>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</si>
  <si>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</si>
  <si>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</si>
  <si>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</si>
  <si>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</si>
  <si>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</si>
  <si>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</si>
  <si>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</si>
  <si>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</si>
  <si>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</si>
  <si>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</si>
  <si>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</si>
  <si>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</si>
  <si>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</si>
  <si>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</si>
  <si>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</si>
  <si>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</si>
  <si>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</si>
  <si>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</si>
  <si>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</si>
  <si>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</si>
  <si>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</si>
  <si>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</si>
  <si>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</si>
  <si>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</si>
  <si>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</si>
  <si>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</si>
  <si>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</si>
  <si>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</si>
  <si>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</si>
  <si>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</si>
  <si>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</si>
  <si>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</si>
  <si>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</si>
  <si>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</si>
  <si>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</si>
  <si>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</si>
  <si>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</si>
  <si>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</si>
  <si>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</si>
  <si>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</si>
  <si>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</si>
  <si>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</si>
  <si>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</si>
  <si>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</si>
  <si>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</si>
  <si>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</si>
  <si>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</si>
  <si>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</si>
  <si>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</si>
  <si>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</si>
  <si>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</si>
  <si>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</si>
  <si>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</si>
  <si>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</si>
  <si>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</si>
  <si>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</si>
  <si>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</si>
  <si>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</si>
  <si>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</si>
  <si>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</si>
  <si>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</si>
  <si>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</si>
  <si>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</si>
  <si>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</si>
  <si>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</si>
  <si>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</si>
  <si>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</si>
  <si>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</si>
  <si>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</si>
  <si>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</si>
  <si>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</si>
  <si>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</si>
  <si>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</si>
  <si>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</si>
  <si>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</si>
  <si>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</si>
  <si>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</si>
  <si>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</si>
  <si>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</si>
  <si>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</si>
  <si>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</si>
  <si>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</si>
  <si>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</si>
  <si>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</si>
  <si>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</si>
  <si>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</si>
  <si>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</si>
  <si>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</si>
  <si>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</si>
  <si>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</si>
  <si>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</si>
  <si>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</si>
  <si>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</si>
  <si>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</si>
  <si>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</si>
  <si>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</si>
  <si>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</si>
  <si>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</si>
  <si>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</si>
  <si>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</si>
  <si>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</si>
  <si>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</si>
  <si>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</si>
  <si>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</si>
  <si>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</si>
  <si>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</si>
  <si>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</si>
  <si>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</si>
  <si>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</si>
  <si>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</si>
  <si>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</si>
  <si>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</si>
  <si>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</si>
  <si>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</si>
  <si>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</si>
  <si>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</si>
  <si>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</si>
  <si>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</si>
  <si>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</si>
  <si>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</si>
  <si>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</si>
  <si>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</si>
  <si>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</si>
  <si>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</si>
  <si>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</si>
  <si>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</si>
  <si>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</si>
  <si>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</si>
  <si>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</si>
  <si>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</si>
  <si>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</si>
  <si>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</si>
  <si>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</si>
  <si>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</si>
  <si>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</si>
  <si>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</si>
  <si>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</si>
  <si>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</si>
  <si>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</si>
  <si>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</si>
  <si>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</si>
  <si>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</si>
  <si>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</si>
  <si>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</si>
  <si>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</si>
  <si>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</si>
  <si>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</si>
  <si>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</si>
  <si>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</si>
  <si>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</si>
  <si>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</si>
  <si>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</si>
  <si>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</si>
  <si>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</si>
  <si>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</si>
  <si>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</si>
  <si>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</si>
  <si>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</si>
  <si>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</si>
  <si>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</si>
  <si>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</si>
  <si>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</si>
  <si>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</si>
  <si>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</si>
  <si>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</si>
  <si>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</si>
  <si>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</si>
  <si>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</si>
  <si>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</si>
  <si>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</si>
  <si>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</si>
  <si>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</si>
  <si>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</si>
  <si>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</si>
  <si>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</si>
  <si>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</si>
  <si>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</si>
  <si>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</si>
  <si>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</si>
  <si>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</si>
  <si>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</si>
  <si>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</si>
  <si>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</si>
  <si>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</si>
  <si>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</si>
  <si>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</si>
  <si>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</si>
  <si>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</si>
  <si>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</si>
  <si>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</si>
  <si>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</si>
  <si>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</si>
  <si>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</si>
  <si>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</si>
  <si>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</si>
  <si>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</si>
  <si>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</si>
  <si>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</si>
  <si>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</si>
  <si>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</si>
  <si>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</si>
  <si>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</si>
  <si>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</si>
  <si>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</si>
  <si>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</si>
  <si>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</si>
  <si>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</si>
  <si>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</si>
  <si>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</si>
  <si>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</si>
  <si>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</si>
  <si>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</si>
  <si>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</si>
  <si>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</si>
  <si>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</si>
  <si>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</si>
  <si>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</si>
  <si>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</si>
  <si>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</si>
  <si>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</si>
  <si>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</si>
  <si>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</si>
  <si>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</si>
  <si>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</si>
  <si>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</si>
  <si>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</si>
  <si>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</si>
  <si>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</si>
  <si>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</si>
  <si>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</si>
  <si>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</si>
  <si>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</si>
  <si>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</si>
  <si>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</si>
  <si>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</si>
  <si>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</si>
  <si>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</si>
  <si>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</si>
  <si>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</si>
  <si>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</si>
  <si>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</si>
  <si>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</si>
  <si>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</si>
  <si>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</si>
  <si>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</si>
  <si>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</si>
  <si>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</si>
  <si>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</si>
  <si>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</si>
  <si>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</si>
  <si>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</si>
  <si>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</si>
  <si>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</si>
  <si>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</si>
  <si>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</si>
  <si>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</si>
  <si>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</si>
  <si>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</si>
  <si>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</si>
  <si>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</si>
  <si>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</si>
  <si>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</si>
  <si>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</si>
  <si>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</si>
  <si>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</si>
  <si>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</si>
  <si>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</si>
  <si>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</si>
  <si>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</si>
  <si>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</si>
  <si>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</si>
  <si>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</si>
  <si>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</si>
  <si>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</si>
  <si>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</si>
  <si>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</si>
  <si>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</si>
  <si>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</si>
  <si>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</si>
  <si>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</si>
  <si>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</si>
  <si>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</si>
  <si>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</si>
  <si>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</si>
  <si>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</si>
  <si>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</si>
  <si>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</si>
  <si>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</si>
  <si>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</si>
  <si>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</si>
  <si>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</si>
  <si>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</si>
  <si>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</si>
  <si>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</si>
  <si>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</si>
  <si>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</si>
  <si>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</si>
  <si>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</si>
  <si>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</si>
  <si>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</si>
  <si>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</si>
  <si>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</si>
  <si>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</si>
  <si>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</si>
  <si>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</si>
  <si>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</si>
  <si>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</si>
  <si>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</si>
  <si>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</si>
  <si>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</si>
  <si>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</si>
  <si>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</si>
  <si>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</si>
  <si>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</si>
  <si>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</si>
  <si>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</si>
  <si>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</si>
  <si>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</si>
  <si>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</si>
  <si>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</si>
  <si>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</si>
  <si>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</si>
  <si>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</si>
  <si>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</si>
  <si>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</si>
  <si>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</si>
  <si>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</si>
  <si>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</si>
  <si>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</si>
  <si>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</si>
  <si>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</si>
  <si>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</si>
  <si>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</si>
  <si>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</si>
  <si>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</si>
  <si>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</si>
  <si>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</si>
  <si>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</si>
  <si>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</si>
  <si>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</si>
  <si>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</si>
  <si>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</si>
  <si>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</si>
  <si>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</si>
  <si>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</si>
  <si>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</si>
  <si>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</si>
  <si>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</si>
  <si>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</si>
  <si>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</si>
  <si>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</si>
  <si>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</si>
  <si>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</si>
  <si>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</si>
  <si>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</si>
  <si>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</si>
  <si>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</si>
  <si>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</si>
  <si>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</si>
  <si>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</si>
  <si>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</si>
  <si>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</si>
  <si>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</si>
  <si>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</si>
  <si>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</si>
  <si>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</si>
  <si>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</si>
  <si>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</si>
  <si>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</si>
  <si>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</si>
  <si>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</si>
  <si>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</si>
  <si>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</si>
  <si>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</si>
  <si>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</si>
  <si>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</si>
  <si>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</si>
  <si>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</si>
  <si>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</si>
  <si>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</si>
  <si>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</si>
  <si>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</si>
  <si>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</si>
  <si>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</si>
  <si>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</si>
  <si>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</si>
  <si>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</si>
  <si>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</si>
  <si>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</si>
  <si>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</si>
  <si>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</si>
  <si>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</si>
  <si>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</si>
  <si>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</si>
  <si>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</si>
  <si>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</si>
  <si>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</si>
  <si>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</si>
  <si>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</si>
  <si>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</si>
  <si>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</si>
  <si>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</si>
  <si>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</si>
  <si>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</si>
  <si>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</si>
  <si>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</si>
  <si>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</si>
  <si>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</si>
  <si>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</si>
  <si>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</si>
  <si>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</si>
  <si>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</si>
  <si>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</si>
  <si>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</si>
  <si>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</si>
  <si>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</si>
  <si>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</si>
  <si>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</si>
  <si>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</si>
  <si>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</si>
  <si>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</si>
  <si>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</si>
  <si>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</si>
  <si>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</si>
  <si>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</si>
  <si>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</si>
  <si>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</si>
  <si>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</si>
  <si>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</si>
  <si>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</si>
  <si>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</si>
  <si>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</si>
  <si>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</si>
  <si>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</si>
  <si>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</si>
  <si>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</si>
  <si>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</si>
  <si>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</si>
  <si>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</si>
  <si>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</si>
  <si>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</si>
  <si>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</si>
  <si>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</si>
  <si>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</si>
  <si>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</si>
  <si>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</si>
  <si>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</si>
  <si>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</si>
  <si>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</si>
  <si>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</si>
  <si>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</si>
  <si>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</si>
  <si>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</si>
  <si>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</si>
  <si>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</si>
  <si>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</si>
  <si>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</si>
  <si>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</si>
  <si>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</si>
  <si>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</si>
  <si>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</si>
  <si>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</si>
  <si>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</si>
  <si>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</si>
  <si>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</si>
  <si>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</si>
  <si>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</si>
  <si>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</si>
  <si>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</si>
  <si>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</si>
  <si>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</si>
  <si>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</si>
  <si>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</si>
  <si>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</si>
  <si>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</si>
  <si>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</si>
  <si>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</si>
  <si>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</si>
  <si>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</si>
  <si>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</si>
  <si>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</si>
  <si>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</si>
  <si>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</si>
  <si>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</si>
  <si>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</si>
  <si>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</si>
  <si>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</si>
  <si>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</si>
  <si>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</si>
  <si>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</si>
  <si>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</si>
  <si>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</si>
  <si>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</si>
  <si>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</si>
  <si>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</si>
  <si>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</si>
  <si>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</si>
  <si>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</si>
  <si>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</si>
  <si>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</si>
  <si>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</si>
  <si>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</si>
  <si>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</si>
  <si>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</si>
  <si>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</si>
  <si>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</si>
  <si>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</si>
  <si>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</si>
  <si>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</si>
  <si>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</si>
  <si>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</si>
  <si>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</si>
  <si>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</si>
  <si>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</si>
  <si>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</si>
  <si>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</si>
  <si>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</si>
  <si>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</si>
  <si>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</si>
  <si>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</si>
  <si>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</si>
  <si>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</si>
  <si>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</si>
  <si>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</si>
  <si>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</si>
  <si>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</si>
  <si>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</si>
  <si>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</si>
  <si>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</si>
  <si>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</si>
  <si>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</si>
  <si>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</si>
  <si>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</si>
  <si>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</si>
  <si>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</si>
  <si>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</si>
  <si>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</si>
  <si>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</si>
  <si>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</si>
  <si>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</si>
  <si>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</si>
  <si>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</si>
  <si>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</si>
  <si>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</si>
  <si>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</si>
  <si>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</si>
  <si>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</si>
  <si>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</si>
  <si>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</si>
  <si>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</si>
  <si>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</si>
  <si>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</si>
  <si>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</si>
  <si>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</si>
  <si>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</si>
  <si>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</si>
  <si>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</si>
  <si>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</si>
  <si>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</si>
  <si>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</si>
  <si>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</si>
  <si>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</si>
  <si>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</si>
  <si>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</si>
  <si>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</si>
  <si>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</si>
  <si>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</si>
  <si>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</si>
  <si>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</si>
  <si>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</si>
  <si>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</si>
  <si>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</si>
  <si>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</si>
  <si>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</si>
  <si>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</si>
  <si>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</si>
  <si>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</si>
  <si>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</si>
  <si>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</si>
  <si>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</si>
  <si>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</si>
  <si>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</si>
  <si>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</si>
  <si>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</si>
  <si>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</si>
  <si>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</si>
  <si>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</si>
  <si>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</si>
  <si>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</si>
  <si>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</si>
  <si>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</si>
  <si>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</si>
  <si>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</si>
  <si>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</si>
  <si>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</si>
  <si>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</si>
  <si>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</si>
  <si>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</si>
  <si>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</si>
  <si>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</si>
  <si>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</si>
  <si>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</si>
  <si>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</si>
  <si>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</si>
  <si>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</si>
  <si>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</si>
  <si>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</si>
  <si>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</si>
  <si>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</si>
  <si>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</si>
  <si>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</si>
  <si>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</si>
  <si>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</si>
  <si>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</si>
  <si>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</si>
  <si>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</si>
  <si>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</si>
  <si>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</si>
  <si>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</si>
  <si>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</si>
  <si>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</si>
  <si>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</si>
  <si>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</si>
  <si>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</si>
  <si>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</si>
  <si>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</si>
  <si>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</si>
  <si>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</si>
  <si>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</si>
  <si>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</si>
  <si>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</si>
  <si>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</si>
  <si>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</si>
  <si>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</si>
  <si>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</si>
  <si>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</si>
  <si>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</si>
  <si>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</si>
  <si>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</si>
  <si>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</si>
  <si>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</si>
  <si>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</si>
  <si>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</si>
  <si>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</si>
  <si>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</si>
  <si>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</si>
  <si>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</si>
  <si>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</si>
  <si>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</si>
  <si>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</si>
  <si>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</si>
  <si>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</si>
  <si>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</si>
  <si>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</si>
  <si>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</si>
  <si>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</si>
  <si>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</si>
  <si>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</si>
  <si>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</si>
  <si>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</si>
  <si>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</si>
  <si>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</si>
  <si>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</si>
  <si>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</si>
  <si>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</si>
  <si>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</si>
  <si>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</si>
  <si>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</si>
  <si>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</si>
  <si>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</si>
  <si>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</si>
  <si>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</si>
  <si>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</si>
  <si>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</si>
  <si>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</si>
  <si>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</si>
  <si>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</si>
  <si>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</si>
  <si>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</si>
  <si>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</si>
  <si>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</si>
  <si>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</si>
  <si>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</si>
  <si>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</si>
  <si>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</si>
  <si>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</si>
  <si>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</si>
  <si>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</si>
  <si>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</si>
  <si>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</si>
  <si>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</si>
  <si>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</si>
  <si>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</si>
  <si>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</si>
  <si>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</si>
  <si>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</si>
  <si>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</si>
  <si>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</si>
  <si>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</si>
  <si>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</si>
  <si>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</si>
  <si>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</si>
  <si>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</si>
  <si>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</si>
  <si>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</si>
  <si>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</si>
  <si>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</si>
  <si>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</si>
  <si>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</si>
  <si>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</si>
  <si>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</si>
  <si>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</si>
  <si>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</si>
  <si>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</si>
  <si>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</si>
  <si>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</si>
  <si>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</si>
  <si>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</si>
  <si>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</si>
  <si>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</si>
  <si>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</si>
  <si>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</si>
  <si>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</si>
  <si>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</si>
  <si>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</si>
  <si>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</si>
  <si>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</si>
  <si>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</si>
  <si>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</si>
  <si>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</si>
  <si>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</si>
  <si>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</si>
  <si>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</si>
  <si>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</si>
  <si>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</si>
  <si>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</si>
  <si>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</si>
  <si>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</si>
  <si>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</si>
  <si>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</si>
  <si>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</si>
  <si>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</si>
  <si>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</si>
  <si>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</si>
  <si>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</si>
  <si>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</si>
  <si>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</si>
  <si>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</si>
  <si>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</si>
  <si>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</si>
  <si>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</si>
  <si>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</si>
  <si>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</si>
  <si>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</si>
  <si>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</si>
  <si>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</si>
  <si>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</si>
  <si>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</si>
  <si>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</si>
  <si>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</si>
  <si>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</si>
  <si>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</si>
  <si>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</si>
  <si>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</si>
  <si>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</si>
  <si>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</si>
  <si>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</si>
  <si>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</si>
  <si>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</si>
  <si>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</si>
  <si>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</si>
  <si>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</si>
  <si>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</si>
  <si>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</si>
  <si>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</si>
  <si>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</si>
  <si>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</si>
  <si>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</si>
  <si>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</si>
  <si>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</si>
  <si>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</si>
  <si>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</si>
  <si>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</si>
  <si>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</si>
  <si>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</si>
  <si>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</si>
  <si>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</si>
  <si>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</si>
  <si>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</si>
  <si>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</si>
  <si>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</si>
  <si>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</si>
  <si>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</si>
  <si>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</si>
  <si>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</si>
  <si>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</si>
  <si>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</si>
  <si>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</si>
  <si>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</si>
  <si>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</si>
  <si>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</si>
  <si>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</si>
  <si>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</si>
  <si>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</si>
  <si>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</si>
  <si>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</si>
  <si>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</si>
  <si>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</si>
  <si>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</si>
  <si>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</si>
  <si>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</si>
  <si>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</si>
  <si>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</si>
  <si>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</si>
  <si>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</si>
  <si>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</si>
  <si>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</si>
  <si>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</si>
  <si>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</si>
  <si>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</si>
  <si>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</si>
  <si>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</si>
  <si>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</si>
  <si>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</si>
  <si>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</si>
  <si>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</si>
  <si>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</si>
  <si>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</si>
  <si>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</si>
  <si>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</si>
  <si>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</si>
  <si>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</si>
  <si>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</si>
  <si>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</si>
  <si>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</si>
  <si>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</si>
  <si>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</si>
  <si>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</si>
  <si>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</si>
  <si>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</si>
  <si>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</si>
  <si>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</si>
  <si>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</si>
  <si>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</si>
  <si>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</si>
  <si>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</si>
  <si>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</si>
  <si>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</si>
  <si>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</si>
  <si>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</si>
  <si>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</si>
  <si>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</si>
  <si>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</si>
  <si>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</si>
  <si>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</si>
  <si>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</si>
  <si>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</si>
  <si>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</si>
  <si>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</si>
  <si>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</si>
  <si>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</si>
  <si>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</si>
  <si>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</si>
  <si>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</si>
  <si>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</si>
  <si>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</si>
  <si>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</si>
  <si>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</si>
  <si>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</si>
  <si>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</si>
  <si>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</si>
  <si>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</si>
  <si>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</si>
  <si>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</si>
  <si>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</si>
  <si>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</si>
  <si>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</si>
  <si>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</si>
  <si>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</si>
  <si>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</si>
  <si>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</si>
  <si>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</si>
  <si>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</si>
  <si>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</si>
  <si>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</si>
  <si>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</si>
  <si>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</si>
  <si>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</si>
  <si>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</si>
  <si>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</si>
  <si>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</si>
  <si>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</si>
  <si>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</si>
  <si>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</si>
  <si>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</si>
  <si>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</si>
  <si>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</si>
  <si>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</si>
  <si>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</si>
  <si>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</si>
  <si>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</si>
  <si>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</si>
  <si>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</si>
  <si>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</si>
  <si>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</si>
  <si>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</si>
  <si>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</si>
  <si>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</si>
  <si>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</si>
  <si>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</si>
  <si>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</si>
  <si>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</si>
  <si>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</si>
  <si>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</si>
  <si>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</si>
  <si>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</si>
  <si>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</si>
  <si>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</si>
  <si>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</si>
  <si>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</si>
  <si>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</si>
  <si>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</si>
  <si>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</si>
  <si>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</si>
  <si>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</si>
  <si>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</si>
  <si>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</si>
  <si>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</si>
  <si>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</si>
  <si>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</si>
  <si>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</si>
  <si>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</si>
  <si>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</si>
  <si>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</si>
  <si>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</si>
  <si>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</si>
  <si>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</si>
  <si>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</si>
  <si>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</si>
  <si>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</si>
  <si>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</si>
  <si>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</si>
  <si>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</si>
  <si>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</si>
  <si>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</si>
  <si>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</si>
  <si>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</si>
  <si>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</si>
  <si>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</si>
  <si>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</si>
  <si>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</si>
  <si>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</si>
  <si>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</si>
  <si>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</si>
  <si>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</si>
  <si>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</si>
  <si>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</si>
  <si>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</si>
  <si>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</si>
  <si>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</si>
  <si>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</si>
  <si>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</si>
  <si>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</si>
  <si>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</si>
  <si>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</si>
  <si>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</si>
  <si>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</si>
  <si>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</si>
  <si>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</si>
  <si>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</si>
  <si>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</si>
  <si>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</si>
  <si>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</si>
  <si>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</si>
  <si>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</si>
  <si>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</si>
  <si>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</si>
  <si>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</si>
  <si>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</si>
  <si>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</si>
  <si>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</si>
  <si>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</si>
  <si>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</si>
  <si>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</si>
  <si>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</si>
  <si>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</si>
  <si>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</si>
  <si>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</si>
  <si>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</si>
  <si>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</si>
  <si>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</si>
  <si>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</si>
  <si>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</si>
  <si>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</si>
  <si>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</si>
  <si>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</si>
  <si>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</si>
  <si>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</si>
  <si>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</si>
  <si>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</si>
  <si>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</si>
  <si>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</si>
  <si>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</si>
  <si>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</si>
  <si>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</si>
  <si>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</si>
  <si>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</si>
  <si>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</si>
  <si>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</si>
  <si>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</si>
  <si>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</si>
  <si>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</si>
  <si>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</si>
  <si>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</si>
  <si>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</si>
  <si>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</si>
  <si>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</si>
  <si>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</si>
  <si>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</si>
  <si>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</si>
  <si>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</si>
  <si>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</si>
  <si>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</si>
  <si>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</si>
  <si>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</si>
  <si>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</si>
  <si>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</si>
  <si>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</si>
  <si>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</si>
  <si>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</si>
  <si>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</si>
  <si>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</si>
  <si>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</si>
  <si>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</si>
  <si>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</si>
  <si>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</si>
  <si>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</si>
  <si>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</si>
  <si>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</si>
  <si>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</si>
  <si>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</si>
  <si>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</si>
  <si>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</si>
  <si>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</si>
  <si>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</si>
  <si>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</si>
  <si>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</si>
  <si>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</si>
  <si>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</si>
  <si>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</si>
  <si>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</si>
  <si>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</si>
  <si>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</si>
  <si>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</si>
  <si>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</si>
  <si>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</si>
  <si>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</si>
  <si>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</si>
  <si>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</si>
  <si>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</si>
  <si>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</si>
  <si>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</si>
  <si>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</si>
  <si>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</si>
  <si>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</si>
  <si>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</si>
  <si>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</si>
  <si>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</si>
  <si>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</si>
  <si>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</si>
  <si>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</si>
  <si>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</si>
  <si>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</si>
  <si>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</si>
  <si>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</si>
  <si>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</si>
  <si>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</si>
  <si>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</si>
  <si>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</si>
  <si>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</si>
  <si>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</si>
  <si>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</si>
  <si>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</si>
  <si>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</si>
  <si>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</si>
  <si>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</si>
  <si>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</si>
  <si>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</si>
  <si>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</si>
  <si>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</si>
  <si>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</si>
  <si>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</si>
  <si>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</si>
  <si>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</si>
  <si>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</si>
  <si>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</si>
  <si>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</si>
  <si>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</si>
  <si>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</si>
  <si>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</si>
  <si>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</si>
  <si>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</si>
  <si>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</si>
  <si>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</si>
  <si>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</si>
  <si>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</si>
  <si>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</si>
  <si>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</si>
  <si>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</si>
  <si>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</si>
  <si>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</si>
  <si>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</si>
  <si>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</si>
  <si>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</si>
  <si>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</si>
  <si>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</si>
  <si>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</si>
  <si>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</si>
  <si>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</si>
  <si>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</si>
  <si>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</si>
  <si>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</si>
  <si>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</si>
  <si>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</si>
  <si>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</si>
  <si>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</si>
  <si>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</si>
  <si>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</si>
  <si>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</si>
  <si>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</si>
  <si>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</si>
  <si>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</si>
  <si>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</si>
  <si>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</si>
  <si>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</si>
  <si>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</si>
  <si>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</si>
  <si>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</si>
  <si>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</si>
  <si>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</si>
  <si>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</si>
  <si>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</si>
  <si>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</si>
  <si>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</si>
  <si>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</si>
  <si>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</si>
  <si>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</si>
  <si>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</si>
  <si>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</si>
  <si>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</si>
  <si>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</si>
  <si>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</si>
  <si>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</si>
  <si>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</si>
  <si>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</si>
  <si>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</si>
  <si>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</si>
  <si>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</si>
  <si>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</si>
  <si>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</si>
  <si>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</si>
  <si>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</si>
  <si>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</si>
  <si>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</si>
  <si>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</si>
  <si>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</si>
  <si>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</si>
  <si>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</si>
  <si>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</si>
  <si>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</si>
  <si>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</si>
  <si>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</si>
  <si>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</si>
  <si>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</si>
  <si>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</si>
  <si>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</si>
  <si>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</si>
  <si>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</si>
  <si>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</si>
  <si>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</si>
  <si>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</si>
  <si>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</si>
  <si>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</si>
  <si>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</si>
  <si>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</si>
  <si>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</si>
  <si>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</si>
  <si>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</si>
  <si>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</si>
  <si>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</si>
  <si>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</si>
  <si>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</si>
  <si>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</si>
  <si>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</si>
  <si>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</si>
  <si>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</si>
  <si>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</si>
  <si>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</si>
  <si>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</si>
  <si>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</si>
  <si>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</si>
  <si>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</si>
  <si>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</si>
  <si>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</si>
  <si>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</si>
  <si>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</si>
  <si>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</si>
  <si>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</si>
  <si>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</si>
  <si>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</si>
  <si>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</si>
  <si>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</si>
  <si>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</si>
  <si>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</si>
  <si>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</si>
  <si>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</si>
  <si>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</si>
  <si>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</si>
  <si>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</si>
  <si>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</si>
  <si>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</si>
  <si>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</si>
  <si>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</si>
  <si>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</si>
  <si>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</si>
  <si>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</si>
  <si>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</si>
  <si>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</si>
  <si>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</si>
  <si>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</si>
  <si>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</si>
  <si>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</si>
  <si>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</si>
  <si>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</si>
  <si>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</si>
  <si>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</si>
  <si>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</si>
  <si>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</si>
  <si>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</si>
  <si>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</si>
  <si>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</si>
  <si>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</si>
  <si>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</si>
  <si>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</si>
  <si>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</si>
  <si>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</si>
  <si>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</si>
  <si>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</si>
  <si>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</si>
  <si>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</si>
  <si>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</si>
  <si>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</si>
  <si>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</si>
  <si>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</si>
  <si>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</si>
  <si>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</si>
  <si>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</si>
  <si>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</si>
  <si>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</si>
  <si>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</si>
  <si>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</si>
  <si>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</si>
  <si>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</si>
  <si>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</si>
  <si>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</si>
  <si>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</si>
  <si>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</si>
  <si>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</si>
  <si>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</si>
  <si>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</si>
  <si>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</si>
  <si>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</si>
  <si>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</si>
  <si>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</si>
  <si>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</si>
  <si>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</si>
  <si>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</si>
  <si>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</si>
  <si>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</si>
  <si>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</si>
  <si>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</si>
  <si>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</si>
  <si>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</si>
  <si>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</si>
  <si>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</si>
  <si>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</si>
  <si>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</si>
  <si>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</si>
  <si>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</si>
  <si>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</si>
  <si>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</si>
  <si>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</si>
  <si>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</si>
  <si>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</si>
  <si>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</si>
  <si>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</si>
  <si>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</si>
  <si>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</si>
  <si>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</si>
  <si>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</si>
  <si>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</si>
  <si>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</si>
  <si>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</si>
  <si>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</si>
  <si>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</si>
  <si>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</si>
  <si>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</si>
  <si>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</si>
  <si>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</si>
  <si>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</si>
  <si>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</si>
  <si>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</si>
  <si>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</si>
  <si>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</si>
  <si>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</si>
  <si>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</si>
  <si>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</si>
  <si>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</si>
  <si>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</si>
  <si>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</si>
  <si>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</si>
  <si>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</si>
  <si>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</si>
  <si>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</si>
  <si>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</si>
  <si>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</si>
  <si>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</si>
  <si>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</si>
  <si>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</si>
  <si>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</si>
  <si>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</si>
  <si>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</si>
  <si>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</si>
  <si>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</si>
  <si>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</si>
  <si>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</si>
  <si>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</si>
  <si>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</si>
  <si>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</si>
  <si>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</si>
  <si>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</si>
  <si>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</si>
  <si>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</si>
  <si>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</si>
  <si>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</si>
  <si>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</si>
  <si>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</si>
  <si>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</si>
  <si>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</si>
  <si>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</si>
  <si>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</si>
  <si>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</si>
  <si>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</si>
  <si>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</si>
  <si>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</si>
  <si>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</si>
  <si>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</si>
  <si>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</si>
  <si>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</si>
  <si>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</si>
  <si>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</si>
  <si>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</si>
  <si>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</si>
  <si>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</si>
  <si>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</si>
  <si>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</si>
  <si>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</si>
  <si>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</si>
  <si>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</si>
  <si>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</si>
  <si>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</si>
  <si>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</si>
  <si>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</si>
  <si>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</si>
  <si>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</si>
  <si>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</si>
  <si>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</si>
  <si>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</si>
  <si>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</si>
  <si>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</si>
  <si>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</si>
  <si>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</si>
  <si>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</si>
  <si>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</si>
  <si>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</si>
  <si>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</si>
  <si>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</si>
  <si>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</si>
  <si>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</si>
  <si>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</si>
  <si>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</si>
  <si>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</si>
  <si>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</si>
  <si>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</si>
  <si>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</si>
  <si>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</si>
  <si>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</si>
  <si>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</si>
  <si>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</si>
  <si>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</si>
  <si>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</si>
  <si>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</si>
  <si>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</si>
  <si>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</si>
  <si>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</si>
  <si>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</si>
  <si>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</si>
  <si>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</si>
  <si>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</si>
  <si>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</si>
  <si>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</si>
  <si>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</si>
  <si>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</si>
  <si>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</si>
  <si>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</si>
  <si>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</si>
  <si>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</si>
  <si>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</si>
  <si>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</si>
  <si>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</si>
  <si>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</si>
  <si>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</si>
  <si>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</si>
  <si>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</si>
  <si>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</si>
  <si>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</si>
  <si>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</si>
  <si>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</si>
  <si>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</si>
  <si>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</si>
  <si>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</si>
  <si>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</si>
  <si>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</si>
  <si>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</si>
  <si>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</si>
  <si>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</si>
  <si>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</si>
  <si>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</si>
  <si>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</si>
  <si>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</si>
  <si>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</si>
  <si>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</si>
  <si>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</si>
  <si>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</si>
  <si>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</si>
  <si>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</si>
  <si>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</si>
  <si>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</si>
  <si>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</si>
  <si>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</si>
  <si>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</si>
  <si>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</si>
  <si>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</si>
  <si>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</si>
  <si>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</si>
  <si>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</si>
  <si>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</si>
  <si>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</si>
  <si>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</si>
  <si>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</si>
  <si>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</si>
  <si>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</si>
  <si>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</si>
  <si>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</si>
  <si>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</si>
  <si>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</si>
  <si>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</si>
  <si>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</si>
  <si>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</si>
  <si>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</si>
  <si>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</si>
  <si>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</si>
  <si>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</si>
  <si>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</si>
  <si>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</si>
  <si>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</si>
  <si>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</si>
  <si>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</si>
  <si>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</si>
  <si>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</si>
  <si>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</si>
  <si>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</si>
  <si>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</si>
  <si>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</si>
  <si>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</si>
  <si>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</si>
  <si>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</si>
  <si>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</si>
  <si>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</si>
  <si>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</si>
  <si>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</si>
  <si>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</si>
  <si>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</si>
  <si>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</si>
  <si>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</si>
  <si>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</si>
  <si>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</si>
  <si>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</si>
  <si>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</si>
  <si>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</si>
  <si>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</si>
  <si>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</si>
  <si>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</si>
  <si>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</si>
  <si>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</si>
  <si>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</si>
  <si>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</si>
  <si>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</si>
  <si>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</si>
  <si>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</si>
  <si>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</si>
  <si>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</si>
  <si>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</si>
  <si>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</si>
  <si>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</si>
  <si>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</si>
  <si>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</si>
  <si>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</si>
  <si>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</si>
  <si>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</si>
  <si>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</si>
  <si>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</si>
  <si>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</si>
  <si>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</si>
  <si>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</si>
  <si>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</si>
  <si>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</si>
  <si>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</si>
  <si>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</si>
  <si>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</si>
  <si>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</si>
  <si>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</si>
  <si>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</si>
  <si>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</si>
  <si>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</si>
  <si>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</si>
  <si>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</si>
  <si>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</si>
  <si>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</si>
  <si>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</si>
  <si>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</si>
  <si>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</si>
  <si>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</si>
  <si>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</si>
  <si>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</si>
  <si>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</si>
  <si>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</si>
  <si>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</si>
  <si>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</si>
  <si>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</si>
  <si>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</si>
  <si>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</si>
  <si>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</si>
  <si>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</si>
  <si>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</si>
  <si>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</si>
  <si>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</si>
  <si>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</si>
  <si>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</si>
  <si>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</si>
  <si>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</si>
  <si>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</si>
  <si>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</si>
  <si>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</si>
  <si>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</si>
  <si>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</si>
  <si>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</si>
  <si>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</si>
  <si>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</si>
  <si>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</si>
  <si>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</si>
  <si>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</si>
  <si>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</si>
  <si>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</si>
  <si>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</si>
  <si>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</si>
  <si>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</si>
  <si>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</si>
  <si>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</si>
  <si>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</si>
  <si>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</si>
  <si>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</si>
  <si>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</si>
  <si>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</si>
  <si>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</si>
  <si>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</si>
  <si>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</si>
  <si>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</si>
  <si>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</si>
  <si>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</si>
  <si>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</si>
  <si>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</si>
  <si>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</si>
  <si>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</si>
  <si>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</si>
  <si>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</si>
  <si>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</si>
  <si>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</si>
  <si>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</si>
  <si>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</si>
  <si>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</si>
  <si>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</si>
  <si>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</si>
  <si>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</si>
  <si>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</si>
  <si>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</si>
  <si>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</si>
  <si>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</si>
  <si>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</si>
  <si>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</si>
  <si>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</si>
  <si>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</si>
  <si>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</si>
  <si>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</si>
  <si>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</si>
  <si>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</si>
  <si>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</si>
  <si>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</si>
  <si>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</si>
  <si>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</si>
  <si>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</si>
  <si>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</si>
  <si>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</si>
  <si>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</si>
  <si>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</si>
  <si>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</si>
  <si>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</si>
  <si>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</si>
  <si>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</si>
  <si>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</si>
  <si>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</si>
  <si>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</si>
  <si>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</si>
  <si>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</si>
  <si>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</si>
  <si>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</si>
  <si>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</si>
  <si>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</si>
  <si>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</si>
  <si>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</si>
  <si>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</si>
  <si>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</si>
  <si>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</si>
  <si>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</si>
  <si>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</si>
  <si>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</si>
  <si>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</si>
  <si>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</si>
  <si>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</si>
  <si>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</si>
  <si>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</si>
  <si>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</si>
  <si>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</si>
  <si>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</si>
  <si>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</si>
  <si>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</si>
  <si>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</si>
  <si>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</si>
  <si>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</si>
  <si>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</si>
  <si>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</si>
  <si>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</si>
  <si>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</si>
  <si>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</si>
  <si>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</si>
  <si>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</si>
  <si>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</si>
  <si>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</si>
  <si>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</si>
  <si>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</si>
  <si>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</si>
  <si>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</si>
  <si>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</si>
  <si>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</si>
  <si>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</si>
  <si>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</si>
  <si>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</si>
  <si>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</si>
  <si>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</si>
  <si>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</si>
  <si>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</si>
  <si>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</si>
  <si>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</si>
  <si>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</si>
  <si>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</si>
  <si>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</si>
  <si>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</si>
  <si>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</si>
  <si>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</si>
  <si>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</si>
  <si>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</si>
  <si>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</si>
  <si>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</si>
  <si>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</si>
  <si>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</si>
  <si>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</si>
  <si>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</si>
  <si>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</si>
  <si>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</si>
  <si>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</si>
  <si>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</si>
  <si>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</si>
  <si>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</si>
  <si>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</si>
  <si>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</si>
  <si>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</si>
  <si>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</si>
  <si>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</si>
  <si>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</si>
  <si>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</si>
  <si>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</si>
  <si>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</si>
  <si>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</si>
  <si>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</si>
  <si>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</si>
  <si>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</si>
  <si>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</si>
  <si>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</si>
  <si>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</si>
  <si>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</si>
  <si>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</si>
  <si>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</si>
  <si>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</si>
  <si>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</si>
  <si>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</si>
  <si>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</si>
  <si>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</si>
  <si>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</si>
  <si>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</si>
  <si>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</si>
  <si>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</si>
  <si>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</si>
  <si>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</si>
  <si>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</si>
  <si>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</si>
  <si>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</si>
  <si>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</si>
  <si>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</si>
  <si>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</si>
  <si>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</si>
  <si>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</si>
  <si>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</si>
  <si>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</si>
  <si>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</si>
  <si>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</si>
  <si>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</si>
  <si>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</si>
  <si>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</si>
  <si>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</si>
  <si>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</si>
  <si>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</si>
  <si>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</si>
  <si>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</si>
  <si>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</si>
  <si>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</si>
  <si>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</si>
  <si>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</si>
  <si>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</si>
  <si>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</si>
  <si>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</si>
  <si>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</si>
  <si>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</si>
  <si>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</si>
  <si>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</si>
  <si>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</si>
  <si>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</si>
  <si>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</si>
  <si>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</si>
  <si>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</si>
  <si>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</si>
  <si>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</si>
  <si>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</si>
  <si>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</si>
  <si>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</si>
  <si>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</si>
  <si>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</si>
  <si>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</si>
  <si>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</si>
  <si>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</si>
  <si>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</si>
  <si>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</si>
  <si>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</si>
  <si>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</si>
  <si>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</si>
  <si>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</si>
  <si>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</si>
  <si>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</si>
  <si>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</si>
  <si>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</si>
  <si>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</si>
  <si>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</si>
  <si>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</si>
  <si>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</si>
  <si>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</si>
  <si>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</si>
  <si>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</si>
  <si>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</si>
  <si>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</si>
  <si>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</si>
  <si>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</si>
  <si>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</si>
  <si>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</si>
  <si>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</si>
  <si>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</si>
  <si>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</si>
  <si>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</si>
  <si>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</si>
  <si>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</si>
  <si>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</si>
  <si>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</si>
  <si>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</si>
  <si>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</si>
  <si>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</si>
  <si>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</si>
  <si>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</si>
  <si>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</si>
  <si>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</si>
  <si>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</si>
  <si>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</si>
  <si>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</si>
  <si>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</si>
  <si>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</si>
  <si>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</si>
  <si>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</si>
  <si>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</si>
  <si>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</si>
  <si>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</si>
  <si>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</si>
  <si>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</si>
  <si>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</si>
  <si>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</si>
  <si>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</si>
  <si>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</si>
  <si>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</si>
  <si>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</si>
  <si>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</si>
  <si>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</si>
  <si>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</si>
  <si>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</si>
  <si>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</si>
  <si>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</si>
  <si>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</si>
  <si>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</si>
  <si>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</si>
  <si>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</si>
  <si>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</si>
  <si>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</si>
  <si>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</si>
  <si>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</si>
  <si>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</si>
  <si>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</si>
  <si>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</si>
  <si>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</si>
  <si>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</si>
  <si>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</si>
  <si>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</si>
  <si>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</si>
  <si>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</si>
  <si>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</si>
  <si>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</si>
  <si>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</si>
  <si>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</si>
  <si>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</si>
  <si>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</si>
  <si>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</si>
  <si>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</si>
  <si>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</si>
  <si>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</si>
  <si>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</si>
  <si>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</si>
  <si>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</si>
  <si>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</si>
  <si>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</si>
  <si>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</si>
  <si>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</si>
  <si>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</si>
  <si>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</si>
  <si>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</si>
  <si>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</si>
  <si>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</si>
  <si>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</si>
  <si>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</si>
  <si>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</si>
  <si>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</si>
  <si>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</si>
  <si>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</si>
  <si>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</si>
  <si>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</si>
  <si>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</si>
  <si>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</si>
  <si>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</si>
  <si>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</si>
  <si>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</si>
  <si>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</si>
  <si>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</si>
  <si>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</si>
  <si>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</si>
  <si>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</si>
  <si>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</si>
  <si>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</si>
  <si>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</si>
  <si>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</si>
  <si>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</si>
  <si>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</si>
  <si>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</si>
  <si>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</si>
  <si>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</si>
  <si>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</si>
  <si>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</si>
  <si>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</si>
  <si>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</si>
  <si>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</si>
  <si>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</si>
  <si>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</si>
  <si>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</si>
  <si>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</si>
  <si>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</si>
  <si>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</si>
  <si>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</si>
  <si>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</si>
  <si>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</si>
  <si>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</si>
  <si>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</si>
  <si>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</si>
  <si>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</si>
  <si>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</si>
  <si>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</si>
  <si>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</si>
  <si>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</si>
  <si>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</si>
  <si>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</si>
  <si>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</si>
  <si>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</si>
  <si>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</si>
  <si>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</si>
  <si>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</si>
  <si>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</si>
  <si>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</si>
  <si>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</si>
  <si>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</si>
  <si>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</si>
  <si>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</si>
  <si>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</si>
  <si>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</si>
  <si>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</si>
  <si>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</si>
  <si>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</si>
  <si>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</si>
  <si>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</si>
  <si>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</si>
  <si>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</si>
  <si>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</si>
  <si>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</si>
  <si>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</si>
  <si>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</si>
  <si>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</si>
  <si>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</si>
  <si>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</si>
  <si>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</si>
  <si>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</si>
  <si>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</si>
  <si>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</si>
  <si>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</si>
  <si>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</si>
  <si>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</si>
  <si>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</si>
  <si>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</si>
  <si>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</si>
  <si>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</si>
  <si>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</si>
  <si>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</si>
  <si>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</si>
  <si>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</si>
  <si>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</si>
  <si>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</si>
  <si>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</si>
  <si>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</si>
  <si>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</si>
  <si>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</si>
  <si>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</si>
  <si>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</si>
  <si>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</si>
  <si>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</si>
  <si>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</si>
  <si>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</si>
  <si>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</si>
  <si>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</si>
  <si>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</si>
  <si>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</si>
  <si>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</si>
  <si>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</si>
  <si>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</si>
  <si>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</si>
  <si>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</si>
  <si>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</si>
  <si>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</si>
  <si>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</si>
  <si>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</si>
  <si>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</si>
  <si>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</si>
  <si>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</si>
  <si>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</si>
  <si>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</si>
  <si>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</si>
  <si>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</si>
  <si>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</si>
  <si>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</si>
  <si>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</si>
  <si>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</si>
  <si>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</si>
  <si>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</si>
  <si>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</si>
  <si>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</si>
  <si>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</si>
  <si>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</si>
  <si>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</si>
  <si>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</si>
  <si>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</si>
  <si>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</si>
  <si>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</si>
  <si>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</si>
  <si>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</si>
  <si>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</si>
  <si>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</si>
  <si>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</si>
  <si>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</si>
  <si>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</si>
  <si>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</si>
  <si>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</si>
  <si>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</si>
  <si>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</si>
  <si>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</si>
  <si>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</si>
  <si>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</si>
  <si>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</si>
  <si>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</si>
  <si>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</si>
  <si>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</si>
  <si>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</si>
  <si>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</si>
  <si>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</si>
  <si>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</si>
  <si>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</si>
  <si>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</si>
  <si>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</si>
  <si>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</si>
  <si>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</si>
  <si>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</si>
  <si>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</si>
  <si>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</si>
  <si>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</si>
  <si>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</si>
  <si>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</si>
  <si>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</si>
  <si>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</si>
  <si>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</si>
  <si>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</si>
  <si>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</si>
  <si>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</si>
  <si>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</si>
  <si>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</si>
  <si>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</si>
  <si>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</si>
  <si>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</si>
  <si>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</si>
  <si>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</si>
  <si>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</si>
  <si>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</si>
  <si>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</si>
  <si>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</si>
  <si>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</si>
  <si>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</si>
  <si>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</si>
  <si>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</si>
  <si>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</si>
  <si>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</si>
  <si>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</si>
  <si>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</si>
  <si>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</si>
  <si>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</si>
  <si>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</si>
  <si>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</si>
  <si>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</si>
  <si>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</si>
  <si>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</si>
  <si>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</si>
  <si>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</si>
  <si>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</si>
  <si>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</si>
  <si>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</si>
  <si>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</si>
  <si>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</si>
  <si>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</si>
  <si>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</si>
  <si>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</si>
  <si>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</si>
  <si>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</si>
  <si>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</si>
  <si>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</si>
  <si>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</si>
  <si>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</si>
  <si>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</si>
  <si>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</si>
  <si>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</si>
  <si>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</si>
  <si>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</si>
  <si>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</si>
  <si>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</si>
  <si>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</si>
  <si>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</si>
  <si>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</si>
  <si>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</si>
  <si>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</si>
  <si>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</si>
  <si>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</si>
  <si>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</si>
  <si>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</si>
  <si>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</si>
  <si>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</si>
  <si>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</si>
  <si>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</si>
  <si>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</si>
  <si>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</si>
  <si>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</si>
  <si>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</si>
  <si>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</si>
  <si>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</si>
  <si>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</si>
  <si>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</si>
  <si>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</si>
  <si>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</si>
  <si>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</si>
  <si>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</si>
  <si>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</si>
  <si>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</si>
  <si>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</si>
  <si>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</si>
  <si>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</si>
  <si>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</si>
  <si>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</si>
  <si>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</si>
  <si>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</si>
  <si>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</si>
  <si>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</si>
  <si>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</si>
  <si>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</si>
  <si>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</si>
  <si>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</si>
  <si>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</si>
  <si>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</si>
  <si>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</si>
  <si>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</si>
  <si>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</si>
  <si>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</si>
  <si>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</si>
  <si>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</si>
  <si>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</si>
  <si>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</si>
  <si>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</si>
  <si>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</si>
  <si>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</si>
  <si>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</si>
  <si>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</si>
  <si>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</si>
  <si>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</si>
  <si>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</si>
  <si>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</si>
  <si>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</si>
  <si>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</si>
  <si>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</si>
  <si>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</si>
  <si>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</si>
  <si>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</si>
  <si>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</si>
  <si>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</si>
  <si>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</si>
  <si>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</si>
  <si>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</si>
  <si>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</si>
  <si>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</si>
  <si>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</si>
  <si>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</si>
  <si>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</si>
  <si>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</si>
  <si>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</si>
  <si>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</si>
  <si>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</si>
  <si>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</si>
  <si>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</si>
  <si>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</si>
  <si>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</si>
  <si>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</si>
  <si>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</si>
  <si>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</si>
  <si>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</si>
  <si>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</si>
  <si>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</si>
  <si>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</si>
  <si>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</si>
  <si>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</si>
  <si>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</si>
  <si>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</si>
  <si>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</si>
  <si>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</si>
  <si>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</si>
  <si>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</si>
  <si>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</si>
  <si>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</si>
  <si>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</si>
  <si>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</si>
  <si>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</si>
  <si>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</si>
  <si>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</si>
  <si>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</si>
  <si>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</si>
  <si>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</si>
  <si>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</si>
  <si>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</si>
  <si>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</si>
  <si>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</si>
  <si>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</si>
  <si>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</si>
  <si>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</si>
  <si>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</si>
  <si>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</si>
  <si>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</si>
  <si>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</si>
  <si>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</si>
  <si>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</si>
  <si>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</si>
  <si>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</si>
  <si>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</si>
  <si>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</si>
  <si>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</si>
  <si>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</si>
  <si>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</si>
  <si>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</si>
  <si>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</si>
  <si>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</si>
  <si>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</si>
  <si>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</si>
  <si>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</si>
  <si>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</si>
  <si>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</si>
  <si>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</si>
  <si>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</si>
  <si>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</si>
  <si>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</si>
  <si>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</si>
  <si>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</si>
  <si>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</si>
  <si>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</si>
  <si>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</si>
  <si>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</si>
  <si>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</si>
  <si>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</si>
  <si>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</si>
  <si>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</si>
  <si>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</si>
  <si>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</si>
  <si>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</si>
  <si>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</si>
  <si>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</si>
  <si>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</si>
  <si>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</si>
  <si>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</si>
  <si>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</si>
  <si>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</si>
  <si>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</si>
  <si>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</si>
  <si>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</si>
  <si>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</si>
  <si>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</si>
  <si>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</si>
  <si>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</si>
  <si>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</si>
  <si>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</si>
  <si>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</si>
  <si>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</si>
  <si>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</si>
  <si>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</si>
  <si>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</si>
  <si>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</si>
  <si>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</si>
  <si>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</si>
  <si>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</si>
  <si>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</si>
  <si>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</si>
  <si>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</si>
  <si>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</si>
  <si>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</si>
  <si>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</si>
  <si>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</si>
  <si>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</si>
  <si>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</si>
  <si>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</si>
  <si>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</si>
  <si>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</si>
  <si>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</si>
  <si>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</si>
  <si>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</si>
  <si>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</si>
  <si>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</si>
  <si>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</si>
  <si>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</si>
  <si>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</si>
  <si>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</si>
  <si>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</si>
  <si>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</si>
  <si>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</si>
  <si>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</si>
  <si>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</si>
  <si>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</si>
  <si>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</si>
  <si>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</si>
  <si>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</si>
  <si>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</si>
  <si>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</si>
  <si>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</si>
  <si>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</si>
  <si>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</si>
  <si>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</si>
  <si>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</si>
  <si>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</si>
  <si>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</si>
  <si>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</si>
  <si>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</si>
  <si>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</si>
  <si>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</si>
  <si>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</si>
  <si>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</si>
  <si>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</si>
  <si>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</si>
  <si>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</si>
  <si>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</si>
  <si>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</si>
  <si>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</si>
  <si>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</si>
  <si>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</si>
  <si>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</si>
  <si>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</si>
  <si>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</si>
  <si>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</si>
  <si>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</si>
  <si>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</si>
  <si>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</si>
  <si>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</si>
  <si>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</si>
  <si>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</si>
  <si>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</si>
  <si>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</si>
  <si>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</si>
  <si>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</si>
  <si>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</si>
  <si>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</si>
  <si>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</si>
  <si>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</si>
  <si>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</si>
  <si>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</si>
  <si>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</si>
  <si>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</si>
  <si>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</si>
  <si>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</si>
  <si>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</si>
  <si>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</si>
  <si>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</si>
  <si>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</si>
  <si>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</si>
  <si>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</si>
  <si>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</si>
  <si>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</si>
  <si>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</si>
  <si>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</si>
  <si>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</si>
  <si>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</si>
  <si>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</si>
  <si>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</si>
  <si>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</si>
  <si>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</si>
  <si>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</si>
  <si>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</si>
  <si>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</si>
  <si>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</si>
  <si>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</si>
  <si>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</si>
  <si>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</si>
  <si>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</si>
  <si>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</si>
  <si>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</si>
  <si>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</si>
  <si>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</si>
  <si>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</si>
  <si>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</si>
  <si>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</si>
  <si>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</si>
  <si>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</si>
  <si>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</si>
  <si>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</si>
  <si>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</si>
  <si>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</si>
  <si>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</si>
  <si>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</si>
  <si>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</si>
  <si>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</si>
  <si>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</si>
  <si>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</si>
  <si>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</si>
  <si>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</si>
  <si>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</si>
  <si>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</si>
  <si>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</si>
  <si>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</si>
  <si>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</si>
  <si>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</si>
  <si>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</si>
  <si>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</si>
  <si>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</si>
  <si>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</si>
  <si>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</si>
  <si>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</si>
  <si>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</si>
  <si>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</si>
  <si>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</si>
  <si>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</si>
  <si>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</si>
  <si>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</si>
  <si>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</si>
  <si>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</si>
  <si>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</si>
  <si>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</si>
  <si>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</si>
  <si>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</si>
  <si>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</si>
  <si>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</si>
  <si>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</si>
  <si>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</si>
  <si>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</si>
  <si>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</si>
  <si>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</si>
  <si>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</si>
  <si>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</si>
  <si>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</si>
  <si>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</si>
  <si>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</si>
  <si>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</si>
  <si>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</si>
  <si>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</si>
  <si>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</si>
  <si>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</si>
  <si>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</si>
  <si>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</si>
  <si>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</si>
  <si>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</si>
  <si>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</si>
  <si>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</si>
  <si>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</si>
  <si>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</si>
  <si>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</si>
  <si>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</si>
  <si>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</si>
  <si>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</si>
  <si>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</si>
  <si>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</si>
  <si>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</si>
  <si>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</si>
  <si>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</si>
  <si>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</si>
  <si>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</si>
  <si>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</si>
  <si>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</si>
  <si>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</si>
  <si>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</si>
  <si>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</si>
  <si>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</si>
  <si>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</si>
  <si>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</si>
  <si>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</si>
  <si>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</si>
  <si>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</si>
  <si>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</si>
  <si>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</si>
  <si>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</si>
  <si>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</si>
  <si>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</si>
  <si>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</si>
  <si>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</si>
  <si>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</si>
  <si>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</si>
  <si>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</si>
  <si>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</si>
  <si>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</si>
  <si>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</si>
  <si>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</si>
  <si>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</si>
  <si>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</si>
  <si>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</si>
  <si>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</si>
  <si>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</si>
  <si>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</si>
  <si>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</si>
  <si>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</si>
  <si>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</si>
  <si>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</si>
  <si>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</si>
  <si>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</si>
  <si>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</si>
  <si>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</si>
  <si>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</si>
  <si>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</si>
  <si>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</si>
  <si>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</si>
  <si>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</si>
  <si>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</si>
  <si>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</si>
  <si>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</si>
  <si>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</si>
  <si>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</si>
  <si>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</si>
  <si>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</si>
  <si>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</si>
  <si>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</si>
  <si>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</si>
  <si>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</si>
  <si>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</si>
  <si>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</si>
  <si>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</si>
  <si>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</si>
  <si>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</si>
  <si>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</si>
  <si>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</si>
  <si>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</si>
  <si>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</si>
  <si>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</si>
  <si>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</si>
  <si>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</si>
  <si>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</si>
  <si>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</si>
  <si>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</si>
  <si>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</si>
  <si>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</si>
  <si>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</si>
  <si>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</si>
  <si>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</si>
  <si>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</si>
  <si>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</si>
  <si>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</si>
  <si>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</si>
  <si>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</si>
  <si>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</si>
  <si>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</si>
  <si>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</si>
  <si>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</si>
  <si>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</si>
  <si>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</si>
  <si>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</si>
  <si>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</si>
  <si>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</si>
  <si>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</si>
  <si>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</si>
  <si>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</si>
  <si>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</si>
  <si>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</si>
  <si>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</si>
  <si>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</si>
  <si>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</si>
  <si>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</si>
  <si>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</si>
  <si>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</si>
  <si>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</si>
  <si>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</si>
  <si>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</si>
  <si>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</si>
  <si>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</si>
  <si>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</si>
  <si>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</si>
  <si>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</si>
  <si>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</si>
  <si>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</si>
  <si>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</si>
  <si>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</si>
  <si>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</si>
  <si>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</si>
  <si>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</si>
  <si>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</si>
  <si>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</si>
  <si>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</si>
  <si>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</si>
  <si>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</si>
  <si>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</si>
  <si>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</si>
  <si>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</si>
  <si>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</si>
  <si>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</si>
  <si>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</si>
  <si>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</si>
  <si>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</si>
  <si>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</si>
  <si>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</si>
  <si>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</si>
  <si>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</si>
  <si>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</si>
  <si>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</si>
  <si>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</si>
  <si>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</si>
  <si>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</si>
  <si>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</si>
  <si>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</si>
  <si>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</si>
  <si>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</si>
  <si>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</si>
  <si>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</si>
  <si>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</si>
  <si>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</si>
  <si>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</si>
  <si>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</si>
  <si>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</si>
  <si>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</si>
  <si>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</si>
  <si>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</si>
  <si>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</si>
  <si>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</si>
  <si>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</si>
  <si>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</si>
  <si>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</si>
  <si>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</si>
  <si>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</si>
  <si>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</si>
  <si>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</si>
  <si>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</si>
  <si>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</si>
  <si>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</si>
  <si>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</si>
  <si>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</si>
  <si>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</si>
  <si>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</si>
  <si>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</si>
  <si>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</si>
  <si>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</si>
  <si>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</si>
  <si>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</si>
  <si>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</si>
  <si>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</si>
  <si>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</si>
  <si>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</si>
  <si>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</si>
  <si>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</si>
  <si>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</si>
  <si>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</si>
  <si>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</si>
  <si>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</si>
  <si>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</si>
  <si>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</si>
  <si>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</si>
  <si>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</si>
  <si>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</si>
  <si>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</si>
  <si>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</si>
  <si>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</si>
  <si>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</si>
  <si>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</si>
  <si>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</si>
  <si>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</si>
  <si>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</si>
  <si>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</si>
  <si>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</si>
  <si>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</si>
  <si>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</si>
  <si>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</si>
  <si>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</si>
  <si>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</si>
  <si>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</si>
  <si>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</si>
  <si>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</si>
  <si>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</si>
  <si>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</si>
  <si>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</si>
  <si>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</si>
  <si>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</si>
  <si>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</si>
  <si>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</si>
  <si>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</si>
  <si>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</si>
  <si>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</si>
  <si>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</si>
  <si>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</si>
  <si>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</si>
  <si>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</si>
  <si>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</si>
  <si>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</si>
  <si>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</si>
  <si>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</si>
  <si>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</si>
  <si>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</si>
  <si>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</si>
  <si>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</si>
  <si>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</si>
  <si>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</si>
  <si>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</si>
  <si>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</si>
  <si>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</si>
  <si>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</si>
  <si>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</si>
  <si>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</si>
  <si>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</si>
  <si>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</si>
  <si>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</si>
  <si>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</si>
  <si>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</si>
  <si>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</si>
  <si>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</si>
  <si>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</si>
  <si>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</si>
  <si>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</si>
  <si>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</si>
  <si>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</si>
  <si>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</si>
  <si>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</si>
  <si>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</si>
  <si>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</si>
  <si>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</si>
  <si>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</si>
  <si>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</si>
  <si>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</si>
  <si>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</si>
  <si>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</si>
  <si>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</si>
  <si>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</si>
  <si>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</si>
  <si>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</si>
  <si>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</si>
  <si>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</si>
  <si>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</si>
  <si>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</si>
  <si>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</si>
  <si>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</si>
  <si>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</si>
  <si>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</si>
  <si>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</si>
  <si>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</si>
  <si>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</si>
  <si>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</si>
  <si>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</si>
  <si>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</si>
  <si>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</si>
  <si>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</si>
  <si>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</si>
  <si>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</si>
  <si>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</si>
  <si>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</si>
  <si>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</si>
  <si>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</si>
  <si>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</si>
  <si>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</si>
  <si>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</si>
  <si>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</si>
  <si>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</si>
  <si>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</si>
  <si>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</si>
  <si>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</si>
  <si>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</si>
  <si>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</si>
  <si>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</si>
  <si>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</si>
  <si>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</si>
  <si>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</si>
  <si>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</si>
  <si>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</si>
  <si>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</si>
  <si>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</si>
  <si>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</si>
  <si>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</si>
  <si>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</si>
  <si>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</si>
  <si>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</si>
  <si>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</si>
  <si>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</si>
  <si>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</si>
  <si>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</si>
  <si>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</si>
  <si>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</si>
  <si>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</si>
  <si>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</si>
  <si>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</si>
  <si>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</si>
  <si>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</si>
  <si>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</si>
  <si>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</si>
  <si>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</si>
  <si>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</si>
  <si>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</si>
  <si>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</si>
  <si>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</si>
  <si>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</si>
  <si>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</si>
  <si>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</si>
  <si>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</si>
  <si>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</si>
  <si>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</si>
  <si>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</si>
  <si>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</si>
  <si>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</si>
  <si>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</si>
  <si>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</si>
  <si>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</si>
  <si>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</si>
  <si>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</si>
  <si>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</si>
  <si>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</si>
  <si>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</si>
  <si>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</si>
  <si>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</si>
  <si>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</si>
  <si>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</si>
  <si>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</si>
  <si>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</si>
  <si>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</si>
  <si>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</si>
  <si>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</si>
  <si>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</si>
  <si>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</si>
  <si>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</si>
  <si>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</si>
  <si>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</si>
  <si>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</si>
  <si>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</si>
  <si>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</si>
  <si>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</si>
  <si>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</si>
  <si>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</si>
  <si>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</si>
  <si>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</si>
  <si>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</si>
  <si>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</si>
  <si>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</si>
  <si>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</si>
  <si>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</si>
  <si>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</si>
  <si>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</si>
  <si>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</si>
  <si>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</si>
  <si>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</si>
  <si>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</si>
  <si>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</si>
  <si>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</si>
  <si>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</si>
  <si>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</si>
  <si>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</si>
  <si>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</si>
  <si>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</si>
  <si>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</si>
  <si>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</si>
  <si>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</si>
  <si>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</si>
  <si>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</si>
  <si>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</si>
  <si>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</si>
  <si>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</si>
  <si>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</si>
  <si>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</si>
  <si>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</si>
  <si>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</si>
  <si>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</si>
  <si>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</si>
  <si>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</si>
  <si>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</si>
  <si>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</si>
  <si>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</si>
  <si>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</si>
  <si>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</si>
  <si>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</si>
  <si>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</si>
  <si>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</si>
  <si>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</si>
  <si>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</si>
  <si>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</si>
  <si>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</si>
  <si>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</si>
  <si>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</si>
  <si>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</si>
  <si>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</si>
  <si>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</si>
  <si>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</si>
  <si>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</si>
  <si>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</si>
  <si>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</si>
  <si>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</si>
  <si>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</si>
  <si>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</si>
  <si>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</si>
  <si>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</si>
  <si>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</si>
  <si>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</si>
  <si>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</si>
  <si>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</si>
  <si>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</si>
  <si>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</si>
  <si>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</si>
  <si>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</si>
  <si>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</si>
  <si>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</si>
  <si>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</si>
  <si>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</si>
  <si>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</si>
  <si>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</si>
  <si>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</si>
  <si>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</si>
  <si>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</si>
  <si>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</si>
  <si>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</si>
  <si>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</si>
  <si>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</si>
  <si>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</si>
  <si>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</si>
  <si>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</si>
  <si>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</si>
  <si>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</si>
  <si>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</si>
  <si>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</si>
  <si>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</si>
  <si>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</si>
  <si>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</si>
  <si>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</si>
  <si>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</si>
  <si>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</si>
  <si>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</si>
  <si>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</si>
  <si>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</si>
  <si>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</si>
  <si>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</si>
  <si>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</si>
  <si>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</si>
  <si>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</si>
  <si>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</si>
  <si>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</si>
  <si>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</si>
  <si>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</si>
  <si>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</si>
  <si>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</si>
  <si>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</si>
  <si>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</si>
  <si>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</si>
  <si>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</si>
  <si>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</si>
  <si>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</si>
  <si>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</si>
  <si>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</si>
  <si>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</si>
  <si>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</si>
  <si>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</si>
  <si>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</si>
  <si>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</si>
  <si>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</si>
  <si>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</si>
  <si>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</si>
  <si>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</si>
  <si>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</si>
  <si>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</si>
  <si>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</si>
  <si>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</si>
  <si>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</si>
  <si>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</si>
  <si>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</si>
  <si>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</si>
  <si>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</si>
  <si>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</si>
  <si>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</si>
  <si>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</si>
  <si>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</si>
  <si>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</si>
  <si>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</si>
  <si>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</si>
  <si>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</si>
  <si>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</si>
  <si>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</si>
  <si>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</si>
  <si>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</si>
  <si>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</si>
  <si>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</si>
  <si>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</si>
  <si>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</si>
  <si>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</si>
  <si>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</si>
  <si>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</si>
  <si>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</si>
  <si>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</si>
  <si>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</si>
  <si>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</si>
  <si>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</si>
  <si>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</si>
  <si>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</si>
  <si>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</si>
  <si>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</si>
  <si>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</si>
  <si>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</si>
  <si>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</si>
  <si>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</si>
  <si>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</si>
  <si>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</si>
  <si>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</si>
  <si>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</si>
  <si>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</si>
  <si>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</si>
  <si>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</si>
  <si>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</si>
  <si>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</si>
  <si>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</si>
  <si>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</si>
  <si>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</si>
  <si>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</si>
  <si>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</si>
  <si>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</si>
  <si>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</si>
  <si>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</si>
  <si>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</si>
  <si>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</si>
  <si>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</si>
  <si>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</si>
  <si>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</si>
  <si>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</si>
  <si>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</si>
  <si>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</si>
  <si>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</si>
  <si>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</si>
  <si>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</si>
  <si>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</si>
  <si>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</si>
  <si>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</si>
  <si>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</si>
  <si>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</si>
  <si>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</si>
  <si>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</si>
  <si>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</si>
  <si>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</si>
  <si>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</si>
  <si>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</si>
  <si>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</si>
  <si>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</si>
  <si>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</si>
  <si>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</si>
  <si>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</si>
  <si>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</si>
  <si>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</si>
  <si>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</si>
  <si>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</si>
  <si>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</si>
  <si>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</si>
  <si>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</si>
  <si>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</si>
  <si>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</si>
  <si>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</si>
  <si>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</si>
  <si>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</si>
  <si>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</si>
  <si>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</si>
  <si>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</si>
  <si>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</si>
  <si>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</si>
  <si>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</si>
  <si>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</si>
  <si>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</si>
  <si>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</si>
  <si>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</si>
  <si>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</si>
  <si>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</si>
  <si>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</si>
  <si>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</si>
  <si>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</si>
  <si>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</si>
  <si>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</si>
  <si>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</si>
  <si>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</si>
  <si>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</si>
  <si>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</si>
  <si>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</si>
  <si>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</si>
  <si>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</si>
  <si>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</si>
  <si>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</si>
  <si>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</si>
  <si>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</si>
  <si>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</si>
  <si>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</si>
  <si>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</si>
  <si>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</si>
  <si>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</si>
  <si>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</si>
  <si>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</si>
  <si>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</si>
  <si>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</si>
  <si>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</si>
  <si>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</si>
  <si>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</si>
  <si>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</si>
  <si>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</si>
  <si>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</si>
  <si>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</si>
  <si>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</si>
  <si>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</si>
  <si>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</si>
  <si>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</si>
  <si>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</si>
  <si>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</si>
  <si>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</si>
  <si>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</si>
  <si>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</si>
  <si>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</si>
  <si>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</si>
  <si>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</si>
  <si>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</si>
  <si>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</si>
  <si>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</si>
  <si>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</si>
  <si>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</si>
  <si>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</si>
  <si>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</si>
  <si>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</si>
  <si>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</si>
  <si>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</si>
  <si>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</si>
  <si>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</si>
  <si>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</si>
  <si>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</si>
  <si>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</si>
  <si>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</si>
  <si>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</si>
  <si>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</si>
  <si>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</si>
  <si>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</si>
  <si>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</si>
  <si>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</si>
  <si>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</si>
  <si>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</si>
  <si>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</si>
  <si>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</si>
  <si>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</si>
  <si>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</si>
  <si>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</si>
  <si>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</si>
  <si>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</si>
  <si>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</si>
  <si>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</si>
  <si>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</si>
  <si>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</si>
  <si>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</si>
  <si>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</si>
  <si>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</si>
  <si>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</si>
  <si>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</si>
  <si>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</si>
  <si>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</si>
  <si>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</si>
  <si>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</si>
  <si>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</si>
  <si>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</si>
  <si>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</si>
  <si>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</si>
  <si>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</si>
  <si>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</si>
  <si>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</si>
  <si>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</si>
  <si>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</si>
  <si>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</si>
  <si>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</si>
  <si>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</si>
  <si>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</si>
  <si>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</si>
  <si>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</si>
  <si>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</si>
  <si>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</si>
  <si>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</si>
  <si>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</si>
  <si>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</si>
  <si>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</si>
  <si>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</si>
  <si>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</si>
  <si>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</si>
  <si>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</si>
  <si>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</si>
  <si>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</si>
  <si>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</si>
  <si>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</si>
  <si>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</si>
  <si>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</si>
  <si>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</si>
  <si>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</si>
  <si>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</si>
  <si>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</si>
  <si>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</si>
  <si>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</si>
  <si>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</si>
  <si>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</si>
  <si>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</si>
  <si>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</si>
  <si>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</si>
  <si>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</si>
  <si>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</si>
  <si>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</si>
  <si>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</si>
  <si>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</si>
  <si>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</si>
  <si>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</si>
  <si>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</si>
  <si>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</si>
  <si>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</si>
  <si>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</si>
  <si>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</si>
  <si>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</si>
  <si>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</si>
  <si>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</si>
  <si>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</si>
  <si>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</si>
  <si>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</si>
  <si>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</si>
  <si>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</si>
  <si>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</si>
  <si>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</si>
  <si>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</si>
  <si>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</si>
  <si>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</si>
  <si>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</si>
  <si>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</si>
  <si>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</si>
  <si>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</si>
  <si>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</si>
  <si>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</si>
  <si>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</si>
  <si>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</si>
  <si>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</si>
  <si>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</si>
  <si>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</si>
  <si>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</si>
  <si>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</si>
  <si>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</si>
  <si>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</si>
  <si>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</si>
  <si>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</si>
  <si>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</si>
  <si>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</si>
  <si>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</si>
  <si>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</si>
  <si>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</si>
  <si>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</si>
  <si>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</si>
  <si>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</si>
  <si>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</si>
  <si>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</si>
  <si>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</si>
  <si>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</si>
  <si>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</si>
  <si>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</si>
  <si>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</si>
  <si>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</si>
  <si>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</si>
  <si>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</si>
  <si>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</si>
  <si>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</si>
  <si>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</si>
  <si>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</si>
  <si>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</si>
  <si>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</si>
  <si>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</si>
  <si>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</si>
  <si>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</si>
  <si>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</si>
  <si>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</si>
  <si>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</si>
  <si>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</si>
  <si>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</si>
  <si>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</si>
  <si>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</si>
  <si>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</si>
  <si>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</si>
  <si>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</si>
  <si>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</si>
  <si>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</si>
  <si>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</si>
  <si>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</si>
  <si>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</si>
  <si>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</si>
  <si>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</si>
  <si>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</si>
  <si>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</si>
  <si>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</si>
  <si>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</si>
  <si>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</si>
  <si>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</si>
  <si>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</si>
  <si>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</si>
  <si>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</si>
  <si>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</si>
  <si>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</si>
  <si>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</si>
  <si>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</si>
  <si>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</si>
  <si>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</si>
  <si>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</si>
  <si>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</si>
  <si>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</si>
  <si>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</si>
  <si>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</si>
  <si>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</si>
  <si>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</si>
  <si>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</si>
  <si>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</si>
  <si>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</si>
  <si>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</si>
  <si>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</si>
  <si>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</si>
  <si>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</si>
  <si>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</si>
  <si>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</si>
  <si>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</si>
  <si>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</si>
  <si>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</si>
  <si>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</si>
  <si>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</si>
  <si>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</si>
  <si>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</si>
  <si>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</si>
  <si>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</si>
  <si>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</si>
  <si>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</si>
  <si>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</si>
  <si>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</si>
  <si>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</si>
  <si>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</si>
  <si>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</si>
  <si>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</si>
  <si>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</si>
  <si>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</si>
  <si>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</si>
  <si>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</si>
  <si>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</si>
  <si>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</si>
  <si>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</si>
  <si>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</si>
  <si>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</si>
  <si>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</si>
  <si>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</si>
  <si>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</si>
  <si>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</si>
  <si>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</si>
  <si>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</si>
  <si>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</si>
  <si>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</si>
  <si>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</si>
  <si>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</si>
  <si>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</si>
  <si>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</si>
  <si>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</si>
  <si>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</si>
  <si>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</si>
  <si>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</si>
  <si>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</si>
  <si>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</si>
  <si>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</si>
  <si>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</si>
  <si>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</si>
  <si>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</si>
  <si>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</si>
  <si>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</si>
  <si>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</si>
  <si>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</si>
  <si>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</si>
  <si>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</si>
  <si>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</si>
  <si>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</si>
  <si>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</si>
  <si>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</si>
  <si>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</si>
  <si>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</si>
  <si>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</si>
  <si>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</si>
  <si>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</si>
  <si>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</si>
  <si>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</si>
  <si>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</si>
  <si>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</si>
  <si>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</si>
  <si>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</si>
  <si>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</si>
  <si>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</si>
  <si>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</si>
  <si>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</si>
  <si>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</si>
  <si>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</si>
  <si>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</si>
  <si>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</si>
  <si>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</si>
  <si>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</si>
  <si>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</si>
  <si>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</si>
  <si>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</si>
  <si>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</si>
  <si>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</si>
  <si>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</si>
  <si>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</si>
  <si>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</si>
  <si>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</si>
  <si>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</si>
  <si>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</si>
  <si>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</si>
  <si>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</si>
  <si>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</si>
  <si>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</si>
  <si>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</si>
  <si>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</si>
  <si>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</si>
  <si>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</si>
  <si>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</si>
  <si>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</si>
  <si>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</si>
  <si>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</si>
  <si>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</si>
  <si>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</si>
  <si>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</si>
  <si>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</si>
  <si>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</si>
  <si>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</si>
  <si>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</si>
  <si>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</si>
  <si>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</si>
  <si>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</si>
  <si>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</si>
  <si>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</si>
  <si>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</si>
  <si>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</si>
  <si>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</si>
  <si>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</si>
  <si>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</si>
  <si>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</si>
  <si>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</si>
  <si>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</si>
  <si>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</si>
  <si>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</si>
  <si>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</si>
  <si>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</si>
  <si>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</si>
  <si>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</si>
  <si>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</si>
  <si>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</si>
  <si>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</si>
  <si>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</si>
  <si>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</si>
  <si>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</si>
  <si>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</si>
  <si>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</si>
  <si>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</si>
  <si>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</si>
  <si>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</si>
  <si>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</si>
  <si>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</si>
  <si>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</si>
  <si>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</si>
  <si>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</si>
  <si>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</si>
  <si>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</si>
  <si>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</si>
  <si>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</si>
  <si>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</si>
  <si>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</si>
  <si>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</si>
  <si>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</si>
  <si>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</si>
  <si>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</si>
  <si>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</si>
  <si>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</si>
  <si>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</si>
  <si>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</si>
  <si>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</si>
  <si>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</si>
  <si>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</si>
  <si>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</si>
  <si>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</si>
  <si>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</si>
  <si>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</si>
  <si>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</si>
  <si>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</si>
  <si>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</si>
  <si>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</si>
  <si>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</si>
  <si>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</si>
  <si>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</si>
  <si>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</si>
  <si>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</si>
  <si>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</si>
  <si>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</si>
  <si>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</si>
  <si>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</si>
  <si>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</si>
  <si>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</si>
  <si>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</si>
  <si>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</si>
  <si>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</si>
  <si>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</si>
  <si>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</si>
  <si>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</si>
  <si>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</si>
  <si>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</si>
  <si>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</si>
  <si>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</si>
  <si>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</si>
  <si>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</si>
  <si>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</si>
  <si>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</si>
  <si>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</si>
  <si>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</si>
  <si>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</si>
  <si>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</si>
  <si>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</si>
  <si>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</si>
  <si>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</si>
  <si>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</si>
  <si>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</si>
  <si>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</si>
  <si>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</si>
  <si>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</si>
  <si>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</si>
  <si>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</si>
  <si>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</si>
  <si>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</si>
  <si>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</si>
  <si>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</si>
  <si>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</si>
  <si>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</si>
  <si>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</si>
  <si>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</si>
  <si>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</si>
  <si>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</si>
  <si>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</si>
  <si>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</si>
  <si>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</si>
  <si>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</si>
  <si>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</si>
  <si>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</si>
  <si>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</si>
  <si>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</si>
  <si>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</si>
  <si>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</si>
  <si>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</si>
  <si>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</si>
  <si>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</si>
  <si>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</si>
  <si>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</si>
  <si>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</si>
  <si>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</si>
  <si>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</si>
  <si>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</si>
  <si>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</si>
  <si>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</si>
  <si>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</si>
  <si>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</si>
  <si>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</si>
  <si>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</si>
  <si>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</si>
  <si>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</si>
  <si>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</si>
  <si>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</si>
  <si>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</si>
  <si>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</si>
  <si>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</si>
  <si>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</si>
  <si>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</si>
  <si>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</si>
  <si>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</si>
  <si>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</si>
  <si>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</si>
  <si>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</si>
  <si>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</si>
  <si>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</si>
  <si>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</si>
  <si>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</si>
  <si>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</si>
  <si>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</si>
  <si>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</si>
  <si>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</si>
  <si>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</si>
  <si>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</si>
  <si>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</si>
  <si>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</si>
  <si>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</si>
  <si>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</si>
  <si>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</si>
  <si>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</si>
  <si>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</si>
  <si>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</si>
  <si>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</si>
  <si>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</si>
  <si>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</si>
  <si>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</si>
  <si>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</si>
  <si>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</si>
  <si>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</si>
  <si>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</si>
  <si>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</si>
  <si>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</si>
  <si>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</si>
  <si>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</si>
  <si>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</si>
  <si>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</si>
  <si>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</si>
  <si>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</si>
  <si>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</si>
  <si>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</si>
  <si>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</si>
  <si>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</si>
  <si>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</si>
  <si>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</si>
  <si>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</si>
  <si>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</si>
  <si>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</si>
  <si>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</si>
  <si>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</si>
  <si>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</si>
  <si>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</si>
  <si>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</si>
  <si>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</si>
  <si>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</si>
  <si>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</si>
  <si>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</si>
  <si>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</si>
  <si>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</si>
  <si>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</si>
  <si>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</si>
  <si>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</si>
  <si>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</si>
  <si>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</si>
  <si>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</si>
  <si>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</si>
  <si>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</si>
  <si>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</si>
  <si>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</si>
  <si>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</si>
  <si>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</si>
  <si>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</si>
  <si>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</si>
  <si>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</si>
  <si>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</si>
  <si>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</si>
  <si>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</si>
  <si>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</si>
  <si>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</si>
  <si>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</si>
  <si>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</si>
  <si>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</si>
  <si>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</si>
  <si>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</si>
  <si>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</si>
  <si>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</si>
  <si>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</si>
  <si>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</si>
  <si>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</si>
  <si>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</si>
  <si>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</si>
  <si>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</si>
  <si>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</si>
  <si>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</si>
  <si>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</si>
  <si>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</si>
  <si>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</si>
  <si>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</si>
  <si>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</si>
  <si>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</si>
  <si>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</si>
  <si>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</si>
  <si>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</si>
  <si>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</si>
  <si>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</si>
  <si>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</si>
  <si>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</si>
  <si>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</si>
  <si>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</si>
  <si>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</si>
  <si>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</si>
  <si>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</si>
  <si>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</si>
  <si>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</si>
  <si>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</si>
  <si>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</si>
  <si>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</si>
  <si>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</si>
  <si>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</si>
  <si>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</si>
  <si>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</si>
  <si>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</si>
  <si>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</si>
  <si>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</si>
  <si>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</si>
  <si>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</si>
  <si>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</si>
  <si>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</si>
  <si>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</si>
  <si>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</si>
  <si>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</si>
  <si>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</si>
  <si>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</si>
  <si>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</si>
  <si>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</si>
  <si>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</si>
  <si>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</si>
  <si>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</si>
  <si>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</si>
  <si>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</si>
  <si>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</si>
  <si>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</si>
  <si>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</si>
  <si>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</si>
  <si>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</si>
  <si>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</si>
  <si>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</si>
  <si>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</si>
  <si>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</si>
  <si>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</si>
  <si>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</si>
  <si>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</si>
  <si>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</si>
  <si>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</si>
  <si>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</si>
  <si>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</si>
  <si>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</si>
  <si>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</si>
  <si>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</si>
  <si>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</si>
  <si>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</si>
  <si>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</si>
  <si>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</si>
  <si>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</si>
  <si>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</si>
  <si>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</si>
  <si>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</si>
  <si>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</si>
  <si>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</si>
  <si>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</si>
  <si>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</si>
  <si>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</si>
  <si>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</si>
  <si>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</si>
  <si>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</si>
  <si>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</si>
  <si>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</si>
  <si>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</si>
  <si>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</si>
  <si>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</si>
  <si>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</si>
  <si>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</si>
  <si>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</si>
  <si>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</si>
  <si>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</si>
  <si>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</si>
  <si>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</si>
  <si>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</si>
  <si>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</si>
  <si>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</si>
  <si>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</si>
  <si>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</si>
  <si>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</si>
  <si>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</si>
  <si>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</si>
  <si>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</si>
  <si>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</si>
  <si>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</si>
  <si>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</si>
  <si>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</si>
  <si>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</si>
  <si>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</si>
  <si>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</si>
  <si>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</si>
  <si>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</si>
  <si>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</si>
  <si>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</si>
  <si>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</si>
  <si>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</si>
  <si>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</si>
  <si>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</si>
  <si>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</si>
  <si>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</si>
  <si>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</si>
  <si>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</si>
  <si>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</si>
  <si>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</si>
  <si>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</si>
  <si>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</si>
  <si>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</si>
  <si>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</si>
  <si>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</si>
  <si>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</si>
  <si>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</si>
  <si>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</si>
  <si>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</si>
  <si>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</si>
  <si>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</si>
  <si>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</si>
  <si>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</si>
  <si>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</si>
  <si>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</si>
  <si>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</si>
  <si>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</si>
  <si>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</si>
  <si>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</si>
  <si>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</si>
  <si>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</si>
  <si>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</si>
  <si>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</si>
  <si>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</si>
  <si>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</si>
  <si>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</si>
  <si>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</si>
  <si>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</si>
  <si>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</si>
  <si>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</si>
  <si>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</si>
  <si>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</si>
  <si>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</si>
  <si>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</si>
  <si>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</si>
  <si>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</si>
  <si>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</si>
  <si>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</si>
  <si>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</si>
  <si>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</si>
  <si>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</si>
  <si>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</si>
  <si>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</si>
  <si>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</si>
  <si>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</si>
  <si>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</si>
  <si>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</si>
  <si>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</si>
  <si>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</si>
  <si>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</si>
  <si>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</si>
  <si>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</si>
  <si>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</si>
  <si>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</si>
  <si>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</si>
  <si>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</si>
  <si>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</si>
  <si>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</si>
  <si>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</si>
  <si>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</si>
  <si>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</si>
  <si>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</si>
  <si>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</si>
  <si>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</si>
  <si>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</si>
  <si>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</si>
  <si>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</si>
  <si>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</si>
  <si>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</si>
  <si>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</si>
  <si>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</si>
  <si>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</si>
  <si>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</si>
  <si>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</si>
  <si>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</si>
  <si>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</si>
  <si>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</si>
  <si>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</si>
  <si>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</si>
  <si>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</si>
  <si>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</si>
  <si>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</si>
  <si>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</si>
  <si>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</si>
  <si>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</si>
  <si>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</si>
  <si>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</si>
  <si>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</si>
  <si>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</si>
  <si>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</si>
  <si>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</si>
  <si>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</si>
  <si>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</si>
  <si>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</si>
  <si>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</si>
  <si>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</si>
  <si>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</si>
  <si>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</si>
  <si>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</si>
  <si>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</si>
  <si>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</si>
  <si>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</si>
  <si>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</si>
  <si>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</si>
  <si>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</si>
  <si>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</si>
  <si>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</si>
  <si>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</si>
  <si>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</si>
  <si>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</si>
  <si>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</si>
  <si>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</si>
  <si>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</si>
  <si>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</si>
  <si>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</si>
  <si>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</si>
  <si>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</si>
  <si>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</si>
  <si>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</si>
  <si>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</si>
  <si>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</si>
  <si>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</si>
  <si>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</si>
  <si>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</si>
  <si>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</si>
  <si>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</si>
  <si>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</si>
  <si>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</si>
  <si>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</si>
  <si>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</si>
  <si>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</si>
  <si>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</si>
  <si>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</si>
  <si>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</si>
  <si>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</si>
  <si>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</si>
  <si>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</si>
  <si>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</si>
  <si>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</si>
  <si>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</si>
  <si>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</si>
  <si>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</si>
  <si>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</si>
  <si>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</si>
  <si>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</si>
  <si>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</si>
  <si>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</si>
  <si>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</si>
  <si>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</si>
  <si>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</si>
  <si>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</si>
  <si>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</si>
  <si>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</si>
  <si>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</si>
  <si>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</si>
  <si>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</si>
  <si>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</si>
  <si>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</si>
  <si>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</si>
  <si>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</si>
  <si>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</si>
  <si>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</si>
  <si>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</si>
  <si>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</si>
  <si>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</si>
  <si>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</si>
  <si>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</si>
  <si>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</si>
  <si>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</si>
  <si>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</si>
  <si>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</si>
  <si>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</si>
  <si>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</si>
  <si>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</si>
  <si>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</si>
  <si>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</si>
  <si>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</si>
  <si>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</si>
  <si>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</si>
  <si>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</si>
  <si>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</si>
  <si>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</si>
  <si>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</si>
  <si>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</si>
  <si>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</si>
  <si>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</si>
  <si>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</si>
  <si>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</si>
  <si>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</si>
  <si>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</si>
  <si>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</si>
  <si>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</si>
  <si>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</si>
  <si>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</si>
  <si>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</si>
  <si>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</si>
  <si>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</si>
  <si>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</si>
  <si>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</si>
  <si>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</si>
  <si>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</si>
  <si>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</si>
  <si>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</si>
  <si>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</si>
  <si>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</si>
  <si>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</si>
  <si>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</si>
  <si>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</si>
  <si>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</si>
  <si>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</si>
  <si>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</si>
  <si>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</si>
  <si>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</si>
  <si>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</si>
  <si>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</si>
  <si>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</si>
  <si>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</si>
  <si>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</si>
  <si>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</si>
  <si>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</si>
  <si>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</si>
  <si>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</si>
  <si>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</si>
  <si>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</si>
  <si>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</si>
  <si>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</si>
  <si>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</si>
  <si>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</si>
  <si>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</si>
  <si>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</si>
  <si>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</si>
  <si>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</si>
  <si>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</si>
  <si>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</si>
  <si>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</si>
  <si>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</si>
  <si>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</si>
  <si>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</si>
  <si>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</si>
  <si>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</si>
  <si>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</si>
  <si>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</si>
  <si>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</si>
  <si>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</si>
  <si>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</si>
  <si>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</si>
  <si>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</si>
  <si>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</si>
  <si>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</si>
  <si>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</si>
  <si>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</si>
  <si>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</si>
  <si>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</si>
  <si>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</si>
  <si>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</si>
  <si>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</si>
  <si>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</si>
  <si>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</si>
  <si>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</si>
  <si>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</si>
  <si>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</si>
  <si>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</si>
  <si>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</si>
  <si>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</si>
  <si>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</si>
  <si>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</si>
  <si>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</si>
  <si>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</si>
  <si>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</si>
  <si>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</si>
  <si>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</si>
  <si>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</si>
  <si>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</si>
  <si>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</si>
  <si>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</si>
  <si>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</si>
  <si>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</si>
  <si>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</si>
  <si>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</si>
  <si>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</si>
  <si>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</si>
  <si>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</si>
  <si>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</si>
  <si>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</si>
  <si>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</si>
  <si>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</si>
  <si>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</si>
  <si>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</si>
  <si>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</si>
  <si>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</si>
  <si>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</si>
  <si>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</si>
  <si>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</si>
  <si>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</si>
  <si>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</si>
  <si>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</si>
  <si>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</si>
  <si>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</si>
  <si>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</si>
  <si>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</si>
  <si>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</si>
  <si>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</si>
  <si>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</si>
  <si>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</si>
  <si>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</si>
  <si>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</si>
  <si>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</si>
  <si>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</si>
  <si>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</si>
  <si>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</si>
  <si>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</si>
  <si>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</si>
  <si>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</si>
  <si>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</si>
  <si>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</si>
  <si>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</si>
  <si>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</si>
  <si>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</si>
  <si>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</si>
  <si>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</si>
  <si>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</si>
  <si>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</si>
  <si>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</si>
  <si>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</si>
  <si>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</si>
  <si>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</si>
  <si>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</si>
  <si>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</si>
  <si>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</si>
  <si>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</si>
  <si>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</si>
  <si>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</si>
  <si>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</si>
  <si>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</si>
  <si>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</si>
  <si>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</si>
  <si>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</si>
  <si>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</si>
  <si>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</si>
  <si>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</si>
  <si>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</si>
  <si>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</si>
  <si>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</si>
  <si>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</si>
  <si>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</si>
  <si>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</si>
  <si>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</si>
  <si>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</si>
  <si>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</si>
  <si>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</si>
  <si>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</si>
  <si>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</si>
  <si>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</si>
  <si>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</si>
  <si>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</si>
  <si>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</si>
  <si>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</si>
  <si>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</si>
  <si>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</si>
  <si>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</si>
  <si>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</si>
  <si>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</si>
  <si>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</si>
  <si>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</si>
  <si>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</si>
  <si>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</si>
  <si>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</si>
  <si>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</si>
  <si>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</si>
  <si>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</si>
  <si>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</si>
  <si>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</si>
  <si>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</si>
  <si>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</si>
  <si>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</si>
  <si>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</si>
  <si>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</si>
  <si>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</si>
  <si>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</si>
  <si>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</si>
  <si>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</si>
  <si>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</si>
  <si>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</si>
  <si>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</si>
  <si>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</si>
  <si>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</si>
  <si>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</si>
  <si>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</si>
  <si>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</si>
  <si>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</si>
  <si>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</si>
  <si>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</si>
  <si>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</si>
  <si>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</si>
  <si>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</si>
  <si>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</si>
  <si>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</si>
  <si>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</si>
  <si>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</si>
  <si>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</si>
  <si>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</si>
  <si>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</si>
  <si>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</si>
  <si>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</si>
  <si>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</si>
  <si>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</si>
  <si>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</si>
  <si>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</si>
  <si>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</si>
  <si>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</si>
  <si>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</si>
  <si>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</si>
  <si>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</si>
  <si>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</si>
  <si>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</si>
  <si>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</si>
  <si>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</si>
  <si>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</si>
  <si>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</si>
  <si>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</si>
  <si>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</si>
  <si>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</si>
  <si>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</si>
  <si>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</si>
  <si>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</si>
  <si>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</si>
  <si>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</si>
  <si>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</si>
  <si>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</si>
  <si>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</si>
  <si>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</si>
  <si>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</si>
  <si>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</si>
  <si>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</si>
  <si>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</si>
  <si>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</si>
  <si>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</si>
  <si>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</si>
  <si>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</si>
  <si>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</si>
  <si>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</si>
  <si>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</si>
  <si>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</si>
  <si>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</si>
  <si>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</si>
  <si>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</si>
  <si>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</si>
  <si>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</si>
  <si>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</si>
  <si>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</si>
  <si>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</si>
  <si>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</si>
  <si>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</si>
  <si>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</si>
  <si>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</si>
  <si>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</si>
  <si>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</si>
  <si>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</si>
  <si>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</si>
  <si>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</si>
  <si>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</si>
  <si>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</si>
  <si>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</si>
  <si>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</si>
  <si>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</si>
  <si>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</si>
  <si>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</si>
  <si>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</si>
  <si>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</si>
  <si>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</si>
  <si>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</si>
  <si>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</si>
  <si>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</si>
  <si>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</si>
  <si>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</si>
  <si>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</si>
  <si>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</si>
  <si>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</si>
  <si>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</si>
  <si>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</si>
  <si>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</si>
  <si>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</si>
  <si>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</si>
  <si>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</si>
  <si>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</si>
  <si>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</si>
  <si>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</si>
  <si>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</si>
  <si>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</si>
  <si>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</si>
  <si>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</si>
  <si>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</si>
  <si>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</si>
  <si>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</si>
  <si>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</si>
  <si>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</si>
  <si>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</si>
  <si>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</si>
  <si>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</si>
  <si>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</si>
  <si>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</si>
  <si>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</si>
  <si>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</si>
  <si>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</si>
  <si>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</si>
  <si>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</si>
  <si>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</si>
  <si>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</si>
  <si>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</si>
  <si>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</si>
  <si>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</si>
  <si>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</si>
  <si>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</si>
  <si>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</si>
  <si>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</si>
  <si>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</si>
  <si>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</si>
  <si>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</si>
  <si>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</si>
  <si>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</si>
  <si>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</si>
  <si>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</si>
  <si>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</si>
  <si>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</si>
  <si>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</si>
  <si>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</si>
  <si>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</si>
  <si>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</si>
  <si>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</si>
  <si>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</si>
  <si>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</si>
  <si>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</si>
  <si>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</si>
  <si>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</si>
  <si>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</si>
  <si>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</si>
  <si>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</si>
  <si>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</si>
  <si>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</si>
  <si>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</si>
  <si>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</si>
  <si>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</si>
  <si>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</si>
  <si>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</si>
  <si>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</si>
  <si>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</si>
  <si>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</si>
  <si>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</si>
  <si>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</si>
  <si>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</si>
  <si>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</si>
  <si>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</si>
  <si>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</si>
  <si>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</si>
  <si>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</si>
  <si>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</si>
  <si>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</si>
  <si>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</si>
  <si>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</si>
  <si>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</si>
  <si>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</si>
  <si>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</si>
  <si>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</si>
  <si>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</si>
  <si>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</si>
  <si>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</si>
  <si>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</si>
  <si>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</si>
  <si>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</si>
  <si>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</si>
  <si>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</si>
  <si>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</si>
  <si>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</si>
  <si>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</si>
  <si>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</si>
  <si>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</si>
  <si>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</si>
  <si>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</si>
  <si>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</si>
  <si>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</si>
  <si>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</si>
  <si>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</si>
  <si>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</si>
  <si>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</si>
  <si>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</si>
  <si>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</si>
  <si>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</si>
  <si>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</si>
  <si>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</si>
  <si>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</si>
  <si>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</si>
  <si>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</si>
  <si>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</si>
  <si>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</si>
  <si>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</si>
  <si>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</si>
  <si>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</si>
  <si>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</si>
  <si>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</si>
  <si>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</si>
  <si>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</si>
  <si>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</si>
  <si>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</si>
  <si>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</si>
  <si>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</si>
  <si>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</si>
  <si>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</si>
  <si>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</si>
  <si>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</si>
  <si>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</si>
  <si>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</si>
  <si>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</si>
  <si>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</si>
  <si>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</si>
  <si>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</si>
  <si>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</si>
  <si>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</si>
  <si>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</si>
  <si>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</si>
  <si>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</si>
  <si>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</si>
  <si>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</si>
  <si>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</si>
  <si>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</si>
  <si>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</si>
  <si>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</si>
  <si>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</si>
  <si>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</si>
  <si>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</si>
  <si>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</si>
  <si>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</si>
  <si>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</si>
  <si>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</si>
  <si>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</si>
  <si>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</si>
  <si>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</si>
  <si>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</si>
  <si>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</si>
  <si>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</si>
  <si>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</si>
  <si>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</si>
  <si>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</si>
  <si>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</si>
  <si>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</si>
  <si>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</si>
  <si>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</si>
  <si>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</si>
  <si>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</si>
  <si>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</si>
  <si>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</si>
  <si>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</si>
  <si>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</si>
  <si>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</si>
  <si>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</si>
  <si>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</si>
  <si>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</si>
  <si>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</si>
  <si>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</si>
  <si>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</si>
  <si>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</si>
  <si>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</si>
  <si>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</si>
  <si>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</si>
  <si>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</si>
  <si>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</si>
  <si>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</si>
  <si>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</si>
  <si>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</si>
  <si>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</si>
  <si>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</si>
  <si>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</si>
  <si>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</si>
  <si>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</si>
  <si>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</si>
  <si>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</si>
  <si>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</si>
  <si>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</si>
  <si>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</si>
  <si>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</si>
  <si>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</si>
  <si>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</si>
  <si>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</si>
  <si>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</si>
  <si>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</si>
  <si>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</si>
  <si>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</si>
  <si>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</si>
  <si>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</si>
  <si>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</si>
  <si>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</si>
  <si>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</si>
  <si>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</si>
  <si>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</si>
  <si>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</si>
  <si>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</si>
  <si>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</si>
  <si>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</si>
  <si>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</si>
  <si>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</si>
  <si>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</si>
  <si>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</si>
  <si>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</si>
  <si>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</si>
  <si>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</si>
  <si>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</si>
  <si>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</si>
  <si>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</si>
  <si>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</si>
  <si>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</si>
  <si>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</si>
  <si>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</si>
  <si>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</si>
  <si>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</si>
  <si>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</si>
  <si>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</si>
  <si>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</si>
  <si>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</si>
  <si>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</si>
  <si>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</si>
  <si>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</si>
  <si>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</si>
  <si>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</si>
  <si>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</si>
  <si>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</si>
  <si>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</si>
  <si>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</si>
  <si>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</si>
  <si>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</si>
  <si>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</si>
  <si>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</si>
  <si>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</si>
  <si>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</si>
  <si>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</si>
  <si>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</si>
  <si>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</si>
  <si>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</si>
  <si>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</si>
  <si>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</si>
  <si>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</si>
  <si>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</si>
  <si>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</si>
  <si>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</si>
  <si>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</si>
  <si>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</si>
  <si>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</si>
  <si>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</si>
  <si>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</si>
  <si>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</si>
  <si>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</si>
  <si>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</si>
  <si>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</si>
  <si>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</si>
  <si>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</si>
  <si>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</si>
  <si>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</si>
  <si>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</si>
  <si>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</si>
  <si>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</si>
  <si>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</si>
  <si>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</si>
  <si>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</si>
  <si>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</si>
  <si>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</si>
  <si>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</si>
  <si>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</si>
  <si>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</si>
  <si>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</si>
  <si>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</si>
  <si>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</si>
  <si>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</si>
  <si>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</si>
  <si>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</si>
  <si>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</si>
  <si>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</si>
  <si>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</si>
  <si>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</si>
  <si>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</si>
  <si>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</si>
  <si>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</si>
  <si>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</si>
  <si>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</si>
  <si>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</si>
  <si>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</si>
  <si>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</si>
  <si>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</si>
  <si>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</si>
  <si>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</si>
  <si>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</si>
  <si>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</si>
  <si>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</si>
  <si>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</si>
  <si>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</si>
  <si>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</si>
  <si>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</si>
  <si>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</si>
  <si>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</si>
  <si>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</si>
  <si>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</si>
  <si>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</si>
  <si>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</si>
  <si>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</si>
  <si>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</si>
  <si>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</si>
  <si>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</si>
  <si>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</si>
  <si>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</si>
  <si>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</si>
  <si>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</si>
  <si>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</si>
  <si>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</si>
  <si>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</si>
  <si>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</si>
  <si>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</si>
  <si>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</si>
  <si>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</si>
  <si>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</si>
  <si>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</si>
  <si>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</si>
  <si>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</si>
  <si>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</si>
  <si>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</si>
  <si>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</si>
  <si>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</si>
  <si>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</si>
  <si>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</si>
  <si>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</si>
  <si>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</si>
  <si>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</si>
  <si>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</si>
  <si>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</si>
  <si>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</si>
  <si>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</si>
  <si>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</si>
  <si>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</si>
  <si>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</si>
  <si>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</si>
  <si>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</si>
  <si>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</si>
  <si>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</si>
  <si>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</si>
  <si>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</si>
  <si>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</si>
  <si>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</si>
  <si>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</si>
  <si>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</si>
  <si>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</si>
  <si>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</si>
  <si>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</si>
  <si>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</si>
  <si>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</si>
  <si>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</si>
  <si>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</si>
  <si>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</si>
  <si>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</si>
  <si>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</si>
  <si>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</si>
  <si>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</si>
  <si>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</si>
  <si>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</si>
  <si>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</si>
  <si>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</si>
  <si>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</si>
  <si>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</si>
  <si>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</si>
  <si>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</si>
  <si>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</si>
  <si>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</si>
  <si>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</si>
  <si>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</si>
  <si>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</si>
  <si>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</si>
  <si>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</si>
  <si>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</si>
  <si>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</si>
  <si>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</si>
  <si>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</si>
  <si>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</si>
  <si>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</si>
  <si>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</si>
  <si>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</si>
  <si>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</si>
  <si>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</si>
  <si>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</si>
  <si>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</si>
  <si>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</si>
  <si>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</si>
  <si>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</si>
  <si>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</si>
  <si>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</si>
  <si>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</si>
  <si>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</si>
  <si>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</si>
  <si>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</si>
  <si>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</si>
  <si>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</si>
  <si>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</si>
  <si>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</si>
  <si>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</si>
  <si>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</si>
  <si>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</si>
  <si>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</si>
  <si>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</si>
  <si>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</si>
  <si>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</si>
  <si>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</si>
  <si>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</si>
  <si>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</si>
  <si>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</si>
  <si>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</si>
  <si>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</si>
  <si>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</si>
  <si>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</si>
  <si>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</si>
  <si>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</si>
  <si>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</si>
  <si>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</si>
  <si>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</si>
  <si>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</si>
  <si>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</si>
  <si>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</si>
  <si>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</si>
  <si>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</si>
  <si>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</si>
  <si>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</si>
  <si>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</si>
  <si>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</si>
  <si>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</si>
  <si>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</si>
  <si>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</si>
  <si>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</si>
  <si>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</si>
  <si>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</si>
  <si>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</si>
  <si>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</si>
  <si>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</si>
  <si>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</si>
  <si>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</si>
  <si>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</si>
  <si>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</si>
  <si>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</si>
  <si>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</si>
  <si>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</si>
  <si>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</si>
  <si>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</si>
  <si>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</si>
  <si>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</si>
  <si>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</si>
  <si>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</si>
  <si>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</si>
  <si>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</si>
  <si>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</si>
  <si>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</si>
  <si>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</si>
  <si>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</si>
  <si>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</si>
  <si>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</si>
  <si>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</si>
  <si>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</si>
  <si>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</si>
  <si>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</si>
  <si>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</si>
  <si>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</si>
  <si>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</si>
  <si>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</si>
  <si>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</si>
  <si>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</si>
  <si>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</si>
  <si>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</si>
  <si>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</si>
  <si>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</si>
  <si>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</si>
  <si>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</si>
  <si>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</si>
  <si>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</si>
  <si>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</si>
  <si>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</si>
  <si>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</si>
  <si>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</si>
  <si>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</si>
  <si>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</si>
  <si>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</si>
  <si>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</si>
  <si>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</si>
  <si>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</si>
  <si>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</si>
  <si>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</si>
  <si>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</si>
  <si>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</si>
  <si>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</si>
  <si>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</si>
  <si>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</si>
  <si>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</si>
  <si>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</si>
  <si>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</si>
  <si>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</si>
  <si>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</si>
  <si>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</si>
  <si>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</si>
  <si>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</si>
  <si>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</si>
  <si>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</si>
  <si>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</si>
  <si>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</si>
  <si>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</si>
  <si>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</si>
  <si>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</si>
  <si>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</si>
  <si>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</si>
  <si>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</si>
  <si>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</si>
  <si>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</si>
  <si>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</si>
  <si>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</si>
  <si>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</si>
  <si>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</si>
  <si>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</si>
  <si>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</si>
  <si>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</si>
  <si>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</si>
  <si>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</si>
  <si>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</si>
  <si>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</si>
  <si>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</si>
  <si>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</si>
  <si>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</si>
  <si>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</si>
  <si>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</si>
  <si>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</si>
  <si>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</si>
  <si>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</si>
  <si>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</si>
  <si>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</si>
  <si>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</si>
  <si>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</si>
  <si>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</si>
  <si>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</si>
  <si>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</si>
  <si>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</si>
  <si>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</si>
  <si>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</si>
  <si>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</si>
  <si>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</si>
  <si>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</si>
  <si>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</si>
  <si>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</si>
  <si>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</si>
  <si>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</si>
  <si>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</si>
  <si>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</si>
  <si>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</si>
  <si>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</si>
  <si>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</si>
  <si>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</si>
  <si>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</si>
  <si>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</si>
  <si>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</si>
  <si>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</si>
  <si>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</si>
  <si>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</si>
  <si>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</si>
  <si>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</si>
  <si>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</si>
  <si>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</si>
  <si>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</si>
  <si>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</si>
  <si>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</si>
  <si>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</si>
  <si>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</si>
  <si>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</si>
  <si>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</si>
  <si>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</si>
  <si>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</si>
  <si>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</si>
  <si>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</si>
  <si>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</si>
  <si>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</si>
  <si>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</si>
  <si>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</si>
  <si>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</si>
  <si>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</si>
  <si>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</si>
  <si>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</si>
  <si>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</si>
  <si>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</si>
  <si>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</si>
  <si>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</si>
  <si>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</si>
  <si>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</si>
  <si>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</si>
  <si>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</si>
  <si>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</si>
  <si>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</si>
  <si>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</si>
  <si>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</si>
  <si>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</si>
  <si>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</si>
  <si>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</si>
  <si>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</si>
  <si>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</si>
  <si>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</si>
  <si>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</si>
  <si>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</si>
  <si>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</si>
  <si>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</si>
  <si>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</si>
  <si>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</si>
  <si>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</si>
  <si>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</si>
  <si>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</si>
  <si>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</si>
  <si>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</si>
  <si>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</si>
  <si>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</si>
  <si>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</si>
  <si>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</si>
  <si>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</si>
  <si>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</si>
  <si>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</si>
  <si>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</si>
  <si>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</si>
  <si>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</si>
  <si>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</si>
  <si>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</si>
  <si>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</si>
  <si>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</si>
  <si>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</si>
  <si>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</si>
  <si>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</si>
  <si>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</si>
  <si>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</si>
  <si>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</si>
  <si>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</si>
  <si>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</si>
  <si>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</si>
  <si>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</si>
  <si>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</si>
  <si>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</si>
  <si>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</si>
  <si>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</si>
  <si>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</si>
  <si>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</si>
  <si>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</si>
  <si>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</si>
  <si>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</si>
  <si>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</si>
  <si>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</si>
  <si>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</si>
  <si>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</si>
  <si>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</si>
  <si>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</si>
  <si>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</si>
  <si>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</si>
  <si>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</si>
  <si>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</si>
  <si>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</si>
  <si>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</si>
  <si>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</si>
  <si>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</si>
  <si>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</si>
  <si>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</si>
  <si>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</si>
  <si>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</si>
  <si>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</si>
  <si>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</si>
  <si>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</si>
  <si>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</si>
  <si>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</si>
  <si>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</si>
  <si>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</si>
  <si>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</si>
  <si>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</si>
  <si>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</si>
  <si>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</si>
  <si>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</si>
  <si>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</si>
  <si>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</si>
  <si>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</si>
  <si>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</si>
  <si>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</si>
  <si>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</si>
  <si>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</si>
  <si>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</si>
  <si>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</si>
  <si>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</si>
  <si>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</si>
  <si>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</si>
  <si>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</si>
  <si>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</si>
  <si>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</si>
  <si>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</si>
  <si>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</si>
  <si>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</si>
  <si>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</si>
  <si>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</si>
  <si>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</si>
  <si>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</si>
  <si>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</si>
  <si>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</si>
  <si>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</si>
  <si>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</si>
  <si>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</si>
  <si>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</si>
  <si>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</si>
  <si>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</si>
  <si>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</si>
  <si>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</si>
  <si>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</si>
  <si>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</si>
  <si>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</si>
  <si>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</si>
  <si>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</si>
  <si>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</si>
  <si>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</si>
  <si>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</si>
  <si>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</si>
  <si>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</si>
  <si>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</si>
  <si>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</si>
  <si>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</si>
  <si>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</si>
  <si>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</si>
  <si>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</si>
  <si>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</si>
  <si>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</si>
  <si>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</si>
  <si>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</si>
  <si>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</si>
  <si>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</si>
  <si>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</si>
  <si>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</si>
  <si>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</si>
  <si>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</si>
  <si>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</si>
  <si>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</si>
  <si>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</si>
  <si>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</si>
  <si>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</si>
  <si>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</si>
  <si>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</si>
  <si>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</si>
  <si>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</si>
  <si>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</si>
  <si>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</si>
  <si>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</si>
  <si>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</si>
  <si>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</si>
  <si>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</si>
  <si>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</si>
  <si>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</si>
  <si>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</si>
  <si>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</si>
  <si>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</si>
  <si>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</si>
  <si>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</si>
  <si>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</si>
  <si>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</si>
  <si>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</si>
  <si>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</si>
  <si>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</si>
  <si>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</si>
  <si>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</si>
  <si>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</si>
  <si>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</si>
  <si>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</si>
  <si>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</si>
  <si>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</si>
  <si>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</si>
  <si>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</si>
  <si>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</si>
  <si>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</si>
  <si>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</si>
  <si>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</si>
  <si>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</si>
  <si>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</si>
  <si>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</si>
  <si>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</si>
  <si>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</si>
  <si>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</si>
  <si>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</si>
  <si>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</si>
  <si>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</si>
  <si>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</si>
  <si>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</si>
  <si>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</si>
  <si>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</si>
  <si>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</si>
  <si>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</si>
  <si>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</si>
  <si>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</si>
  <si>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</si>
  <si>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</si>
  <si>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</si>
  <si>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</si>
  <si>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</si>
  <si>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</si>
  <si>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</si>
  <si>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</si>
  <si>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</si>
  <si>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</si>
  <si>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</si>
  <si>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</si>
  <si>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</si>
  <si>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</si>
  <si>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</si>
  <si>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</si>
  <si>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</si>
  <si>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</si>
  <si>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</si>
  <si>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</si>
  <si>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</si>
  <si>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</si>
  <si>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</si>
  <si>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</si>
  <si>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</si>
  <si>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</si>
  <si>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</si>
  <si>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</si>
  <si>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</si>
  <si>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</si>
  <si>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</si>
  <si>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</si>
  <si>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</si>
  <si>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</si>
  <si>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</si>
  <si>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</si>
  <si>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</si>
  <si>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</si>
  <si>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</si>
  <si>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</si>
  <si>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</si>
  <si>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</si>
  <si>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</si>
  <si>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</si>
  <si>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</si>
  <si>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</si>
  <si>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</si>
  <si>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</si>
  <si>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</si>
  <si>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</si>
  <si>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</si>
  <si>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</si>
  <si>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</si>
  <si>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</si>
  <si>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</si>
  <si>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</si>
  <si>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</si>
  <si>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</si>
  <si>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</si>
  <si>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</si>
  <si>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</si>
  <si>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</si>
  <si>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</si>
  <si>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</si>
  <si>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</si>
  <si>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</si>
  <si>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</si>
  <si>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</si>
  <si>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</si>
  <si>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</si>
  <si>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</si>
  <si>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</si>
  <si>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</si>
  <si>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</si>
  <si>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</si>
  <si>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</si>
  <si>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</si>
  <si>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</si>
  <si>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</si>
  <si>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</si>
  <si>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</si>
  <si>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</si>
  <si>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</si>
  <si>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</si>
  <si>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</si>
  <si>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</si>
  <si>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</si>
  <si>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</si>
  <si>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</si>
  <si>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</si>
  <si>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</si>
  <si>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</si>
  <si>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</si>
  <si>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</si>
  <si>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</si>
  <si>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</si>
  <si>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</si>
  <si>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</si>
  <si>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</si>
  <si>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</si>
  <si>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</si>
  <si>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</si>
  <si>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</si>
  <si>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</si>
  <si>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</si>
  <si>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</si>
  <si>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</si>
  <si>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</si>
  <si>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</si>
  <si>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</si>
  <si>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</si>
  <si>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</si>
  <si>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</si>
  <si>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</si>
  <si>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</si>
  <si>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</si>
  <si>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</si>
  <si>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</si>
  <si>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</si>
  <si>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</si>
  <si>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</si>
  <si>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</si>
  <si>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</si>
  <si>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</si>
  <si>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</si>
  <si>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</si>
  <si>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</si>
  <si>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</si>
  <si>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</si>
  <si>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</si>
  <si>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</si>
  <si>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</si>
  <si>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</si>
  <si>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</si>
  <si>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</si>
  <si>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</si>
  <si>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</si>
  <si>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</si>
  <si>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</si>
  <si>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</si>
  <si>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</si>
  <si>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</si>
  <si>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</si>
  <si>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</si>
  <si>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</si>
  <si>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</si>
  <si>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</si>
  <si>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</si>
  <si>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</si>
  <si>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</si>
  <si>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</si>
  <si>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</si>
  <si>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</si>
  <si>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</si>
  <si>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</si>
  <si>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</si>
  <si>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</si>
  <si>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</si>
  <si>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</si>
  <si>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</si>
  <si>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</si>
  <si>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</si>
  <si>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</si>
  <si>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</si>
  <si>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</si>
  <si>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</si>
  <si>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</si>
  <si>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</si>
  <si>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</si>
  <si>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</si>
  <si>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</si>
  <si>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</si>
  <si>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</si>
  <si>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</si>
  <si>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</si>
  <si>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</si>
  <si>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</si>
  <si>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</si>
  <si>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</si>
  <si>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</si>
  <si>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</si>
  <si>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</si>
  <si>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</si>
  <si>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</si>
  <si>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</si>
  <si>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</si>
  <si>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</si>
  <si>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</si>
  <si>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</si>
  <si>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</si>
  <si>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</si>
  <si>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</si>
  <si>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</si>
  <si>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</si>
  <si>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</si>
  <si>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</si>
  <si>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</si>
  <si>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</si>
  <si>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</si>
  <si>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</si>
  <si>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</si>
  <si>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</si>
  <si>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</si>
  <si>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</si>
  <si>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</si>
  <si>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</si>
  <si>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</si>
  <si>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</si>
  <si>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</si>
  <si>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</si>
  <si>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</si>
  <si>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</si>
  <si>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</si>
  <si>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</si>
  <si>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</si>
  <si>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</si>
  <si>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</si>
  <si>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</si>
  <si>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</si>
  <si>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</si>
  <si>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</si>
  <si>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</si>
  <si>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</si>
  <si>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</si>
  <si>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</si>
  <si>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</si>
  <si>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</si>
  <si>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</si>
  <si>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</si>
  <si>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</si>
  <si>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</si>
  <si>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</si>
  <si>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</si>
  <si>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</si>
  <si>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</si>
  <si>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</si>
  <si>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</si>
  <si>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</si>
  <si>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</si>
  <si>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</si>
  <si>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</si>
  <si>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</si>
  <si>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</si>
  <si>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</si>
  <si>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</si>
  <si>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</si>
  <si>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</si>
  <si>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</si>
  <si>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</si>
  <si>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</si>
  <si>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</si>
  <si>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</si>
  <si>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</si>
  <si>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</si>
  <si>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</si>
  <si>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</si>
  <si>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</si>
  <si>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</si>
  <si>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</si>
  <si>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</si>
  <si>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</si>
  <si>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</si>
  <si>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</si>
  <si>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</si>
  <si>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</si>
  <si>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</si>
  <si>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</si>
  <si>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</si>
  <si>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</si>
  <si>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</si>
  <si>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</si>
  <si>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</si>
  <si>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</si>
  <si>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</si>
  <si>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</si>
  <si>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</si>
  <si>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</si>
  <si>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</si>
  <si>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</si>
  <si>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</si>
  <si>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</si>
  <si>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</si>
  <si>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</si>
  <si>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</si>
  <si>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</si>
  <si>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</si>
  <si>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</si>
  <si>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</si>
  <si>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</si>
  <si>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</si>
  <si>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</si>
  <si>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</si>
  <si>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</si>
  <si>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</si>
  <si>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</si>
  <si>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</si>
  <si>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</si>
  <si>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</si>
  <si>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</si>
  <si>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</si>
  <si>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</si>
  <si>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</si>
  <si>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</si>
  <si>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</si>
  <si>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</si>
  <si>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</si>
  <si>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</si>
  <si>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</si>
  <si>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</si>
  <si>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</si>
  <si>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</si>
  <si>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</si>
  <si>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</si>
  <si>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</si>
  <si>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</si>
  <si>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</si>
  <si>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</si>
  <si>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</si>
  <si>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</si>
  <si>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</si>
  <si>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</si>
  <si>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</si>
  <si>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</si>
  <si>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</si>
  <si>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</si>
  <si>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</si>
  <si>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</si>
  <si>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</si>
  <si>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</si>
  <si>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</si>
  <si>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</si>
  <si>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</si>
  <si>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</si>
  <si>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</si>
  <si>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</si>
  <si>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</si>
  <si>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</si>
  <si>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</si>
  <si>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</si>
  <si>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</si>
  <si>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</si>
  <si>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</si>
  <si>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</si>
  <si>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</si>
  <si>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</si>
  <si>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</si>
  <si>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</si>
  <si>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</si>
  <si>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</si>
  <si>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</si>
  <si>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</si>
  <si>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</si>
  <si>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</si>
  <si>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</si>
  <si>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</si>
  <si>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</si>
  <si>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</si>
  <si>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</si>
  <si>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</si>
  <si>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</si>
  <si>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</si>
  <si>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</si>
  <si>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</si>
  <si>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</si>
  <si>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</si>
  <si>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</si>
  <si>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</si>
  <si>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</si>
  <si>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</si>
  <si>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</si>
  <si>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</si>
  <si>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</si>
  <si>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</si>
  <si>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</si>
  <si>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</si>
  <si>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</si>
  <si>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</si>
  <si>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</si>
  <si>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</si>
  <si>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</si>
  <si>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</si>
  <si>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</si>
  <si>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</si>
  <si>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</si>
  <si>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</si>
  <si>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</si>
  <si>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</si>
  <si>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</si>
  <si>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</si>
  <si>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</si>
  <si>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</si>
  <si>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</si>
  <si>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</si>
  <si>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</si>
  <si>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</si>
  <si>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</si>
  <si>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</si>
  <si>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</si>
  <si>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</si>
  <si>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</si>
  <si>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</si>
  <si>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</si>
  <si>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</si>
  <si>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</si>
  <si>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</si>
  <si>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</si>
  <si>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</si>
  <si>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</si>
  <si>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</si>
  <si>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</si>
  <si>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</si>
  <si>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</si>
  <si>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</si>
  <si>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</si>
  <si>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</si>
  <si>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</si>
  <si>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</si>
  <si>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</si>
  <si>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</si>
  <si>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</si>
  <si>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</si>
  <si>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</si>
  <si>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</si>
  <si>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</si>
  <si>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</si>
  <si>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</si>
  <si>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</si>
  <si>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</si>
  <si>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</si>
  <si>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</si>
  <si>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</si>
  <si>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</si>
  <si>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</si>
  <si>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</si>
  <si>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</si>
  <si>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</si>
  <si>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</si>
  <si>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</si>
  <si>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</si>
  <si>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</si>
  <si>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</si>
  <si>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</si>
  <si>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</si>
  <si>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</si>
  <si>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</si>
  <si>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</si>
  <si>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</si>
  <si>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</si>
  <si>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</si>
  <si>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</si>
  <si>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</si>
  <si>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</si>
  <si>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</si>
  <si>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</si>
  <si>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</si>
  <si>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</si>
  <si>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</si>
  <si>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</si>
  <si>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</si>
  <si>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</si>
  <si>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</si>
  <si>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</si>
  <si>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</si>
  <si>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</si>
  <si>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</si>
  <si>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</si>
  <si>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</si>
  <si>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</si>
  <si>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</si>
  <si>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</si>
  <si>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</si>
  <si>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</si>
  <si>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</si>
  <si>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</si>
  <si>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</si>
  <si>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</si>
  <si>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</si>
  <si>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</si>
  <si>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</si>
  <si>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</si>
  <si>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</si>
  <si>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</si>
  <si>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</si>
  <si>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</si>
  <si>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</si>
  <si>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</si>
  <si>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</si>
  <si>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</si>
  <si>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</si>
  <si>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</si>
  <si>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</si>
  <si>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</si>
  <si>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</si>
  <si>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</si>
  <si>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</si>
  <si>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</si>
  <si>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</si>
  <si>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</si>
  <si>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</si>
  <si>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</si>
  <si>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</si>
  <si>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</si>
  <si>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</si>
  <si>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</si>
  <si>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</si>
  <si>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</si>
  <si>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</si>
  <si>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</si>
  <si>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</si>
  <si>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</si>
  <si>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</si>
  <si>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</si>
  <si>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</si>
  <si>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</si>
  <si>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</si>
  <si>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</si>
  <si>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</si>
  <si>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</si>
  <si>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</si>
  <si>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</si>
  <si>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</si>
  <si>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</si>
  <si>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</si>
  <si>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</si>
  <si>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</si>
  <si>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</si>
  <si>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</si>
  <si>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</si>
  <si>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</si>
  <si>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</si>
  <si>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</si>
  <si>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</si>
  <si>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</si>
  <si>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</si>
  <si>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</si>
  <si>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</si>
  <si>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</si>
  <si>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</si>
  <si>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</si>
  <si>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</si>
  <si>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</si>
  <si>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</si>
  <si>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</si>
  <si>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</si>
  <si>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</si>
  <si>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</si>
  <si>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</si>
  <si>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</si>
  <si>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</si>
  <si>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</si>
  <si>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</si>
  <si>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</si>
  <si>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</si>
  <si>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</si>
  <si>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</si>
  <si>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</si>
  <si>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</si>
  <si>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</si>
  <si>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</si>
  <si>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</si>
  <si>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</si>
  <si>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</si>
  <si>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</si>
  <si>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</si>
  <si>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</si>
  <si>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</si>
  <si>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</si>
  <si>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</si>
  <si>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</si>
  <si>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</si>
  <si>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</si>
  <si>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</si>
  <si>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</si>
  <si>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</si>
  <si>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</si>
  <si>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</si>
  <si>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</si>
  <si>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</si>
  <si>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</si>
  <si>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</si>
  <si>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</si>
  <si>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</si>
  <si>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</si>
  <si>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</si>
  <si>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</si>
  <si>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</si>
  <si>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</si>
  <si>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</si>
  <si>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</si>
  <si>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</si>
  <si>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</si>
  <si>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</si>
  <si>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</si>
  <si>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</si>
  <si>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</si>
  <si>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</si>
  <si>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</si>
  <si>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</si>
  <si>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</si>
  <si>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</si>
  <si>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</si>
  <si>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</si>
  <si>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</si>
  <si>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</si>
  <si>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</si>
  <si>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</si>
  <si>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</si>
  <si>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</si>
  <si>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</si>
  <si>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</si>
  <si>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</si>
  <si>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</si>
  <si>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</si>
  <si>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</si>
  <si>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</si>
  <si>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</si>
  <si>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</si>
  <si>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</si>
  <si>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</si>
  <si>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</si>
  <si>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</si>
  <si>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</si>
  <si>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</si>
  <si>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</si>
  <si>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</si>
  <si>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</si>
  <si>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</si>
  <si>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</si>
  <si>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</si>
  <si>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</si>
  <si>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</si>
  <si>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</si>
  <si>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</si>
  <si>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</si>
  <si>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</si>
  <si>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</si>
  <si>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</si>
  <si>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</si>
  <si>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</si>
  <si>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</si>
  <si>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</si>
  <si>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</si>
  <si>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</si>
  <si>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</si>
  <si>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</si>
  <si>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</si>
  <si>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</si>
  <si>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</si>
  <si>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</si>
  <si>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</si>
  <si>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</si>
  <si>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</si>
  <si>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</si>
  <si>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</si>
  <si>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</si>
  <si>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</si>
  <si>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</si>
  <si>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</si>
  <si>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</si>
  <si>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</si>
  <si>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</si>
  <si>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</si>
  <si>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</si>
  <si>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</si>
  <si>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</si>
  <si>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</si>
  <si>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</si>
  <si>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</si>
  <si>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</si>
  <si>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</si>
  <si>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</si>
  <si>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</si>
  <si>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</si>
  <si>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</si>
  <si>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</si>
  <si>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</si>
  <si>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</si>
  <si>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</si>
  <si>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</si>
  <si>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</si>
  <si>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</si>
  <si>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</si>
  <si>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</si>
  <si>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</si>
  <si>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</si>
  <si>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</si>
  <si>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</si>
  <si>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</si>
  <si>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</si>
  <si>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</si>
  <si>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</si>
  <si>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</si>
  <si>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</si>
  <si>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</si>
  <si>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</si>
  <si>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</si>
  <si>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</si>
  <si>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</si>
  <si>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</si>
  <si>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</si>
  <si>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</si>
  <si>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</si>
  <si>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</si>
  <si>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</si>
  <si>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</si>
  <si>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</si>
  <si>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</si>
  <si>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</si>
  <si>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</si>
  <si>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</si>
  <si>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</si>
  <si>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</si>
  <si>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</si>
  <si>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</si>
  <si>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</si>
  <si>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</si>
  <si>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</si>
  <si>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</si>
  <si>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</si>
  <si>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</si>
  <si>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</si>
  <si>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</si>
  <si>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</si>
  <si>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</si>
  <si>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</si>
  <si>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</si>
  <si>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</si>
  <si>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</si>
  <si>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</si>
  <si>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</si>
  <si>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</si>
  <si>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</si>
  <si>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</si>
  <si>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</si>
  <si>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</si>
  <si>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</si>
  <si>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</si>
  <si>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</si>
  <si>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</si>
  <si>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</si>
  <si>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</si>
  <si>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</si>
  <si>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</si>
  <si>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</si>
  <si>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</si>
  <si>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</si>
  <si>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</si>
  <si>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</si>
  <si>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</si>
  <si>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</si>
  <si>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</si>
  <si>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</si>
  <si>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</si>
  <si>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</si>
  <si>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</si>
  <si>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</si>
  <si>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</si>
  <si>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</si>
  <si>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</si>
  <si>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</si>
  <si>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</si>
  <si>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</si>
  <si>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</si>
  <si>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</si>
  <si>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</si>
  <si>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</si>
  <si>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</si>
  <si>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</si>
  <si>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</si>
  <si>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</si>
  <si>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</si>
  <si>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</si>
  <si>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</si>
  <si>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</si>
  <si>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</si>
  <si>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</si>
  <si>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</si>
  <si>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</si>
  <si>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</si>
  <si>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</si>
  <si>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</si>
  <si>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</si>
  <si>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</si>
  <si>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</si>
  <si>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</si>
  <si>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</si>
  <si>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</si>
  <si>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</si>
  <si>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</si>
  <si>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</si>
  <si>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</si>
  <si>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</si>
  <si>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</si>
  <si>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</si>
  <si>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</si>
  <si>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</si>
  <si>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</si>
  <si>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</si>
  <si>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</si>
  <si>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</si>
  <si>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</si>
  <si>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</si>
  <si>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</si>
  <si>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</si>
  <si>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</si>
  <si>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</si>
  <si>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</si>
  <si>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</si>
  <si>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</si>
  <si>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</si>
  <si>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</si>
  <si>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</si>
  <si>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</si>
  <si>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</si>
  <si>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</si>
  <si>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</si>
  <si>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</si>
  <si>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</si>
  <si>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</si>
  <si>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</si>
  <si>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</si>
  <si>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</si>
  <si>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</si>
  <si>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</si>
  <si>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</si>
  <si>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</si>
  <si>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</si>
  <si>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</si>
  <si>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</si>
  <si>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</si>
  <si>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</si>
  <si>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</si>
  <si>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</si>
  <si>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</si>
  <si>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</si>
  <si>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</si>
  <si>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</si>
  <si>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</si>
  <si>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</si>
  <si>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</si>
  <si>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</si>
  <si>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</si>
  <si>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</si>
  <si>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</si>
  <si>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</si>
  <si>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</si>
  <si>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</si>
  <si>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</si>
  <si>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</si>
  <si>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</si>
  <si>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</si>
  <si>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</si>
  <si>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</si>
  <si>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</si>
  <si>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</si>
  <si>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</si>
  <si>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</si>
  <si>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</si>
  <si>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</si>
  <si>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</si>
  <si>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</si>
  <si>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</si>
  <si>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</si>
  <si>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</si>
  <si>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</si>
  <si>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</si>
  <si>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</si>
  <si>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</si>
  <si>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</si>
  <si>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</si>
  <si>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</si>
  <si>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</si>
  <si>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</si>
  <si>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</si>
  <si>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</si>
  <si>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</si>
  <si>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</si>
  <si>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</si>
  <si>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</si>
  <si>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</si>
  <si>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</si>
  <si>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</si>
  <si>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</si>
  <si>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</si>
  <si>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</si>
  <si>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</si>
  <si>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</si>
  <si>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</si>
  <si>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</si>
  <si>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</si>
  <si>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</si>
  <si>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</si>
  <si>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</si>
  <si>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</si>
  <si>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</si>
  <si>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</si>
  <si>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</si>
  <si>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</si>
  <si>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</si>
  <si>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</si>
  <si>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</si>
  <si>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</si>
  <si>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</si>
  <si>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</si>
  <si>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</si>
  <si>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</si>
  <si>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</si>
  <si>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</si>
  <si>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</si>
  <si>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</si>
  <si>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</si>
  <si>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</si>
  <si>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</si>
  <si>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</si>
  <si>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</si>
  <si>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</si>
  <si>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</si>
  <si>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</si>
  <si>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</si>
  <si>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</si>
  <si>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</si>
  <si>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</si>
  <si>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</si>
  <si>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</si>
  <si>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</si>
  <si>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</si>
  <si>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</si>
  <si>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</si>
  <si>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</si>
  <si>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</si>
  <si>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</si>
  <si>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</si>
  <si>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</si>
  <si>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</si>
  <si>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</si>
  <si>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</si>
  <si>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</si>
  <si>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</si>
  <si>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</si>
  <si>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</si>
  <si>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</si>
  <si>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</si>
  <si>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</si>
  <si>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</si>
  <si>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</si>
  <si>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</si>
  <si>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</si>
  <si>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</si>
  <si>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</si>
  <si>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</si>
  <si>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</si>
  <si>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</si>
  <si>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</si>
  <si>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</si>
  <si>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</si>
  <si>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</si>
  <si>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</si>
  <si>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</si>
  <si>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</si>
  <si>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</si>
  <si>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</si>
  <si>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</si>
  <si>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</si>
  <si>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</si>
  <si>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</si>
  <si>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</si>
  <si>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</si>
  <si>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</si>
  <si>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</si>
  <si>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</si>
  <si>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</si>
  <si>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</si>
  <si>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</si>
  <si>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</si>
  <si>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</si>
  <si>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</si>
  <si>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</si>
  <si>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</si>
  <si>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</si>
  <si>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</si>
  <si>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</si>
  <si>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</si>
  <si>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</si>
  <si>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</si>
  <si>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</si>
  <si>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</si>
  <si>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</si>
  <si>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</si>
  <si>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</si>
  <si>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</si>
  <si>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</si>
  <si>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</si>
  <si>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</si>
  <si>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</si>
  <si>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</si>
  <si>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</si>
  <si>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</si>
  <si>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</si>
  <si>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</si>
  <si>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</si>
  <si>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</si>
  <si>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</si>
  <si>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</si>
  <si>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</si>
  <si>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</si>
  <si>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</si>
  <si>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</si>
  <si>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</si>
  <si>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</si>
  <si>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</si>
  <si>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</si>
  <si>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</si>
  <si>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</si>
  <si>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</si>
  <si>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</si>
  <si>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</si>
  <si>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</si>
  <si>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</si>
  <si>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</si>
  <si>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</si>
  <si>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</si>
  <si>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</si>
  <si>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</si>
  <si>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</si>
  <si>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</si>
  <si>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</si>
  <si>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</si>
  <si>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</si>
  <si>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</si>
  <si>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</si>
  <si>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</si>
  <si>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</si>
  <si>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</si>
  <si>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</si>
  <si>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</si>
  <si>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</si>
  <si>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</si>
  <si>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</si>
  <si>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</si>
  <si>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</si>
  <si>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</si>
  <si>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</si>
  <si>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</si>
  <si>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</si>
  <si>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</si>
  <si>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</si>
  <si>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</si>
  <si>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</si>
  <si>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</si>
  <si>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</si>
  <si>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</si>
  <si>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</si>
  <si>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</si>
  <si>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</si>
  <si>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</si>
  <si>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</si>
  <si>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</si>
  <si>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</si>
  <si>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</si>
  <si>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</si>
  <si>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</si>
  <si>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</si>
  <si>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</si>
  <si>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</si>
  <si>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</si>
  <si>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</si>
  <si>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</si>
  <si>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</si>
  <si>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</si>
  <si>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</si>
  <si>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</si>
  <si>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</si>
  <si>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</si>
  <si>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</si>
  <si>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</si>
  <si>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</si>
  <si>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</si>
  <si>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</si>
  <si>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</si>
  <si>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</si>
  <si>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</si>
  <si>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</si>
  <si>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</si>
  <si>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</si>
  <si>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</si>
  <si>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</si>
  <si>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</si>
  <si>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</si>
  <si>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</si>
  <si>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</si>
  <si>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</si>
  <si>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</si>
  <si>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</si>
  <si>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</si>
  <si>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</si>
  <si>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</si>
  <si>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</si>
  <si>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</si>
  <si>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</si>
  <si>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</si>
  <si>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</si>
  <si>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</si>
  <si>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</si>
  <si>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</si>
  <si>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</si>
  <si>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</si>
  <si>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</si>
  <si>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</si>
  <si>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</si>
  <si>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</si>
  <si>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</si>
  <si>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</si>
  <si>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</si>
  <si>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</si>
  <si>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</si>
  <si>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</si>
  <si>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</si>
  <si>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</si>
  <si>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</si>
  <si>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</si>
  <si>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</si>
  <si>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</si>
  <si>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</si>
  <si>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</si>
  <si>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</si>
  <si>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</si>
  <si>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</si>
  <si>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</si>
  <si>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</si>
  <si>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</si>
  <si>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</si>
  <si>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</si>
  <si>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</si>
  <si>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</si>
  <si>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</si>
  <si>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</si>
  <si>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</si>
  <si>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</si>
  <si>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</si>
  <si>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</si>
  <si>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</si>
  <si>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</si>
  <si>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</si>
  <si>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</si>
  <si>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</si>
  <si>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</si>
  <si>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</si>
  <si>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</si>
  <si>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</si>
  <si>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</si>
  <si>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</si>
  <si>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</si>
  <si>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</si>
  <si>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</si>
  <si>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</si>
  <si>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</si>
  <si>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</si>
  <si>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</si>
  <si>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</si>
  <si>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</si>
  <si>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</si>
  <si>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</si>
  <si>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</si>
  <si>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</si>
  <si>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</si>
  <si>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</si>
  <si>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</si>
  <si>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</si>
  <si>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</si>
  <si>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</si>
  <si>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</si>
  <si>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</si>
  <si>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</si>
  <si>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</si>
  <si>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</si>
  <si>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</si>
  <si>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</si>
  <si>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</si>
  <si>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</si>
  <si>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</si>
  <si>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</si>
  <si>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</si>
  <si>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</si>
  <si>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</si>
  <si>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</si>
  <si>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</si>
  <si>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</si>
  <si>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</si>
  <si>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</si>
  <si>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</si>
  <si>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</si>
  <si>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</si>
  <si>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</si>
  <si>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</si>
  <si>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</si>
  <si>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</si>
  <si>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</si>
  <si>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</si>
  <si>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</si>
  <si>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</si>
  <si>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</si>
  <si>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</si>
  <si>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</si>
  <si>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</si>
  <si>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</si>
  <si>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</si>
  <si>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</si>
  <si>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</si>
  <si>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</si>
  <si>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</si>
  <si>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</si>
  <si>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</si>
  <si>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</si>
  <si>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</si>
  <si>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</si>
  <si>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</si>
  <si>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</si>
  <si>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</si>
  <si>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</si>
  <si>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</si>
  <si>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</si>
  <si>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</si>
  <si>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</si>
  <si>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</si>
  <si>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</si>
  <si>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</si>
  <si>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</si>
  <si>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</si>
  <si>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</si>
  <si>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</si>
  <si>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</si>
  <si>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</si>
  <si>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</si>
  <si>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</si>
  <si>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</si>
  <si>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</si>
  <si>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</si>
  <si>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</si>
  <si>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</si>
  <si>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</si>
  <si>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</si>
  <si>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</si>
  <si>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</si>
  <si>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</si>
  <si>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</si>
  <si>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</si>
  <si>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</si>
  <si>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</si>
  <si>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</si>
  <si>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</si>
  <si>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</si>
  <si>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</si>
  <si>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</si>
  <si>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</si>
  <si>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</si>
  <si>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</si>
  <si>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</si>
  <si>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</si>
  <si>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</si>
  <si>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</si>
  <si>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</si>
  <si>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</si>
  <si>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</si>
  <si>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</si>
  <si>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</si>
  <si>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</si>
  <si>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</si>
  <si>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</si>
  <si>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</si>
  <si>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</si>
  <si>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</si>
  <si>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</si>
  <si>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</si>
  <si>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</si>
  <si>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</si>
  <si>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</si>
  <si>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</si>
  <si>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</si>
  <si>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</si>
  <si>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</si>
  <si>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</si>
  <si>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</si>
  <si>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</si>
  <si>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</si>
  <si>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</si>
  <si>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</si>
  <si>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</si>
  <si>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</si>
  <si>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</si>
  <si>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</si>
  <si>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</si>
  <si>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</si>
  <si>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</si>
  <si>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</si>
  <si>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</si>
  <si>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</si>
  <si>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</si>
  <si>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</si>
  <si>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</si>
  <si>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</si>
  <si>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</si>
  <si>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</si>
  <si>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</si>
  <si>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</si>
  <si>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</si>
  <si>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</si>
  <si>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</si>
  <si>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</si>
  <si>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</si>
  <si>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</si>
  <si>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</si>
  <si>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</si>
  <si>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</si>
  <si>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</si>
  <si>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</si>
  <si>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</si>
  <si>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</si>
  <si>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</si>
  <si>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</si>
  <si>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</si>
  <si>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</si>
  <si>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</si>
  <si>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</si>
  <si>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</si>
  <si>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</si>
  <si>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</si>
  <si>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</si>
  <si>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</si>
  <si>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</si>
  <si>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</si>
  <si>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</si>
  <si>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</si>
  <si>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</si>
  <si>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</si>
  <si>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</si>
  <si>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</si>
  <si>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</si>
  <si>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</si>
  <si>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</si>
  <si>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</si>
  <si>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</si>
  <si>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</si>
  <si>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</si>
  <si>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</si>
  <si>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</si>
  <si>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</si>
  <si>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</si>
  <si>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</si>
  <si>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</si>
  <si>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</si>
  <si>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</si>
  <si>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</si>
  <si>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</si>
  <si>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</si>
  <si>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</si>
  <si>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</si>
  <si>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</si>
  <si>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</si>
  <si>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</si>
  <si>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</si>
  <si>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</si>
  <si>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</si>
  <si>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</si>
  <si>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</si>
  <si>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</si>
  <si>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</si>
  <si>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</si>
  <si>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</si>
  <si>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</si>
  <si>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</si>
  <si>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</si>
  <si>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</si>
  <si>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</si>
  <si>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</si>
  <si>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</si>
  <si>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</si>
  <si>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</si>
  <si>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</si>
  <si>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</si>
  <si>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</si>
  <si>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</si>
  <si>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</si>
  <si>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</si>
  <si>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</si>
  <si>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</si>
  <si>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</si>
  <si>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</si>
  <si>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</si>
  <si>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</si>
  <si>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</si>
  <si>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</si>
  <si>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</si>
  <si>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</si>
  <si>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</si>
  <si>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</si>
  <si>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</si>
  <si>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</si>
  <si>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</si>
  <si>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</si>
  <si>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</si>
  <si>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</si>
  <si>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</si>
  <si>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</si>
  <si>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</si>
  <si>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</si>
  <si>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</si>
  <si>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</si>
  <si>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</si>
  <si>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</si>
  <si>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</si>
  <si>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</si>
  <si>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</si>
  <si>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</si>
  <si>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</si>
  <si>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</si>
  <si>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</si>
  <si>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</si>
  <si>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</si>
  <si>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</si>
  <si>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</si>
  <si>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</si>
  <si>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</si>
  <si>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</si>
  <si>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</si>
  <si>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</si>
  <si>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</si>
  <si>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</si>
  <si>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</si>
  <si>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</si>
  <si>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</si>
  <si>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</si>
  <si>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</si>
  <si>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</si>
  <si>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</si>
  <si>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</si>
  <si>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</si>
  <si>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</si>
  <si>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</si>
  <si>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</si>
  <si>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</si>
  <si>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</si>
  <si>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</si>
  <si>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</si>
  <si>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</si>
  <si>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</si>
  <si>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</si>
  <si>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</si>
  <si>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</si>
  <si>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</si>
  <si>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</si>
  <si>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</si>
  <si>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</si>
  <si>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</si>
  <si>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</si>
  <si>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</si>
  <si>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</si>
  <si>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</si>
  <si>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</si>
  <si>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</si>
  <si>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</si>
  <si>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</si>
  <si>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</si>
  <si>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</si>
  <si>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</si>
  <si>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</si>
  <si>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</si>
  <si>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</si>
  <si>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</si>
  <si>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</si>
  <si>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</si>
  <si>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</si>
  <si>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</si>
  <si>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</si>
  <si>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</si>
  <si>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</si>
  <si>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</si>
  <si>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</si>
  <si>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</si>
  <si>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</si>
  <si>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</si>
  <si>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</si>
  <si>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</si>
  <si>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</si>
  <si>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</si>
  <si>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</si>
  <si>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</si>
  <si>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</si>
  <si>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</si>
  <si>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</si>
  <si>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</si>
  <si>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</si>
  <si>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</si>
  <si>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</si>
  <si>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</si>
  <si>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</si>
  <si>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</si>
  <si>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</si>
  <si>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</si>
  <si>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</si>
  <si>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</si>
  <si>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</si>
  <si>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</si>
  <si>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</si>
  <si>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</si>
  <si>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</si>
  <si>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</si>
  <si>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</si>
  <si>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</si>
  <si>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</si>
  <si>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</si>
  <si>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</si>
  <si>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</si>
  <si>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</si>
  <si>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</si>
  <si>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</si>
  <si>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</si>
  <si>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</si>
  <si>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</si>
  <si>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</si>
  <si>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</si>
  <si>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</si>
  <si>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</si>
  <si>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</si>
  <si>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</si>
  <si>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</si>
  <si>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</si>
  <si>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</si>
  <si>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</si>
  <si>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</si>
  <si>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</si>
  <si>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</si>
  <si>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</si>
  <si>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</si>
  <si>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</si>
  <si>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</si>
  <si>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</si>
  <si>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</si>
  <si>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</si>
  <si>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</si>
  <si>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</si>
  <si>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</si>
  <si>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</si>
  <si>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</si>
  <si>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</si>
  <si>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</si>
  <si>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</si>
  <si>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</si>
  <si>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</si>
  <si>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</si>
  <si>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</si>
  <si>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</si>
  <si>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</si>
  <si>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</si>
  <si>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</si>
  <si>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</si>
  <si>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</si>
  <si>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</si>
  <si>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</si>
  <si>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</si>
  <si>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</si>
  <si>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</si>
  <si>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</si>
  <si>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</si>
  <si>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</si>
  <si>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</si>
  <si>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</si>
  <si>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</si>
  <si>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</si>
  <si>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</si>
  <si>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</si>
  <si>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</si>
  <si>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</si>
  <si>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</si>
  <si>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</si>
  <si>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</si>
  <si>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</si>
  <si>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</si>
  <si>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</si>
  <si>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</si>
  <si>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</si>
  <si>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</si>
  <si>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</si>
  <si>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</si>
  <si>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</si>
  <si>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</si>
  <si>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</si>
  <si>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</si>
  <si>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</si>
  <si>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</si>
  <si>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</si>
  <si>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</si>
  <si>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</si>
  <si>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</si>
  <si>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</si>
  <si>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</si>
  <si>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</si>
  <si>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</si>
  <si>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</si>
  <si>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</si>
  <si>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</si>
  <si>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</si>
  <si>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</si>
  <si>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</si>
  <si>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</si>
  <si>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</si>
  <si>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</si>
  <si>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</si>
  <si>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</si>
  <si>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</si>
  <si>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</si>
  <si>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</si>
  <si>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</si>
  <si>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</si>
  <si>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</si>
  <si>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</si>
  <si>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</si>
  <si>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</si>
  <si>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</si>
  <si>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</si>
  <si>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</si>
  <si>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</si>
  <si>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</si>
  <si>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</si>
  <si>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</si>
  <si>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</si>
  <si>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</si>
  <si>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</si>
  <si>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</si>
  <si>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</si>
  <si>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</si>
  <si>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</si>
  <si>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</si>
  <si>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</si>
  <si>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</si>
  <si>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</si>
  <si>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</si>
  <si>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</si>
  <si>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</si>
  <si>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</si>
  <si>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</si>
  <si>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</si>
  <si>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</si>
  <si>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</si>
  <si>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</si>
  <si>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</si>
  <si>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</si>
  <si>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</si>
  <si>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</si>
  <si>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</si>
  <si>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</si>
  <si>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</si>
  <si>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</si>
  <si>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</si>
  <si>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</si>
  <si>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</si>
  <si>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</si>
  <si>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</si>
  <si>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</si>
  <si>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</si>
  <si>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</si>
  <si>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</si>
  <si>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</si>
  <si>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</si>
  <si>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</si>
  <si>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</si>
  <si>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</si>
  <si>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</si>
  <si>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</si>
  <si>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</si>
  <si>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</si>
  <si>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</si>
  <si>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</si>
  <si>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</si>
  <si>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</si>
  <si>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</si>
  <si>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</si>
  <si>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</si>
  <si>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</si>
  <si>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</si>
  <si>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</si>
  <si>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</si>
  <si>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</si>
  <si>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</si>
  <si>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</si>
  <si>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</si>
  <si>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</si>
  <si>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</si>
  <si>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</si>
  <si>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</si>
  <si>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</si>
  <si>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</si>
  <si>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</si>
  <si>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</si>
  <si>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</si>
  <si>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</si>
  <si>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</si>
  <si>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</si>
  <si>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</si>
  <si>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</si>
  <si>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</si>
  <si>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</si>
  <si>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</si>
  <si>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</si>
  <si>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</si>
  <si>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</si>
  <si>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</si>
  <si>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</si>
  <si>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</si>
  <si>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</si>
  <si>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</si>
  <si>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</si>
  <si>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</si>
  <si>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</si>
  <si>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</si>
  <si>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</si>
  <si>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</si>
  <si>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</si>
  <si>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</si>
  <si>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</si>
  <si>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</si>
  <si>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</si>
  <si>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</si>
  <si>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</si>
  <si>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</si>
  <si>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</si>
  <si>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</si>
  <si>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</si>
  <si>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</si>
  <si>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</si>
  <si>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</si>
  <si>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</si>
  <si>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</si>
  <si>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</si>
  <si>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</si>
  <si>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</si>
  <si>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</si>
  <si>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</si>
  <si>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</si>
  <si>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</si>
  <si>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</si>
  <si>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</si>
  <si>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</si>
  <si>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</si>
  <si>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</si>
  <si>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</si>
  <si>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</si>
  <si>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</si>
  <si>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</si>
  <si>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</si>
  <si>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</si>
  <si>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</si>
  <si>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</si>
  <si>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</si>
  <si>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</si>
  <si>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</si>
  <si>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</si>
  <si>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</si>
  <si>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</si>
  <si>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</si>
  <si>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</si>
  <si>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</si>
  <si>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</si>
  <si>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</si>
  <si>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</si>
  <si>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</si>
  <si>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</si>
  <si>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</si>
  <si>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</si>
  <si>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</si>
  <si>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</si>
  <si>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</si>
  <si>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</si>
  <si>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</si>
  <si>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</si>
  <si>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</si>
  <si>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</si>
  <si>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</si>
  <si>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</si>
  <si>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</si>
  <si>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</si>
  <si>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</si>
  <si>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</si>
  <si>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</si>
  <si>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</si>
  <si>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</si>
  <si>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</si>
  <si>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</si>
  <si>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</si>
  <si>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</si>
  <si>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</si>
  <si>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</si>
  <si>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</si>
  <si>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</si>
  <si>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</si>
  <si>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</si>
  <si>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</si>
  <si>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</si>
  <si>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</si>
  <si>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</si>
  <si>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</si>
  <si>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</si>
  <si>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</si>
  <si>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</si>
  <si>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</si>
  <si>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</si>
  <si>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</si>
  <si>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</si>
  <si>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</si>
  <si>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</si>
  <si>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</si>
  <si>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</si>
  <si>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</si>
  <si>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</si>
  <si>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</si>
  <si>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</si>
  <si>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</si>
  <si>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</si>
  <si>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</si>
  <si>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</si>
  <si>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</si>
  <si>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</si>
  <si>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</si>
  <si>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</si>
  <si>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</si>
  <si>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</si>
  <si>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</si>
  <si>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</si>
  <si>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</si>
  <si>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</si>
  <si>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</si>
  <si>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</si>
  <si>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</si>
  <si>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</si>
  <si>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</si>
  <si>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</si>
  <si>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</si>
  <si>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</si>
  <si>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</si>
  <si>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</si>
  <si>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</si>
  <si>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</si>
  <si>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</si>
  <si>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</si>
  <si>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</si>
  <si>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</si>
  <si>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</si>
  <si>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</si>
  <si>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</si>
  <si>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</si>
  <si>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</si>
  <si>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</si>
  <si>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</si>
  <si>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</si>
  <si>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</si>
  <si>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</si>
  <si>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</si>
  <si>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</si>
  <si>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</si>
  <si>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</si>
  <si>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</si>
  <si>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</si>
  <si>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</si>
  <si>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</si>
  <si>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</si>
  <si>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</si>
  <si>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</si>
  <si>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</si>
  <si>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</si>
  <si>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</si>
  <si>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</si>
  <si>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</si>
  <si>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</si>
  <si>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</si>
  <si>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</si>
  <si>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</si>
  <si>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</si>
  <si>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</si>
  <si>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</si>
  <si>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</si>
  <si>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</si>
  <si>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</si>
  <si>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</si>
  <si>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</si>
  <si>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</si>
  <si>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</si>
  <si>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</si>
  <si>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</si>
  <si>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</si>
  <si>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</si>
  <si>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</si>
  <si>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</si>
  <si>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</si>
  <si>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</si>
  <si>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</si>
  <si>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</si>
  <si>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</si>
  <si>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</si>
  <si>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</si>
  <si>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</si>
  <si>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</si>
  <si>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</si>
  <si>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</si>
  <si>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</si>
  <si>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</si>
  <si>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</si>
  <si>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</si>
  <si>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</si>
  <si>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</si>
  <si>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</si>
  <si>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</si>
  <si>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</si>
  <si>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</si>
  <si>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</si>
  <si>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</si>
  <si>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</si>
  <si>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</si>
  <si>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</si>
  <si>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</si>
  <si>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</si>
  <si>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</si>
  <si>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</si>
  <si>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</si>
  <si>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</si>
  <si>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</si>
  <si>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</si>
  <si>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</si>
  <si>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</si>
  <si>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</si>
  <si>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</si>
  <si>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</si>
  <si>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</si>
  <si>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</si>
  <si>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</si>
  <si>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</si>
  <si>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</si>
  <si>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</si>
  <si>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</si>
  <si>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</si>
  <si>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</si>
  <si>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</si>
  <si>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</si>
  <si>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</si>
  <si>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</si>
  <si>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</si>
  <si>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</si>
  <si>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</si>
  <si>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</si>
  <si>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</si>
  <si>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</si>
  <si>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</si>
  <si>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</si>
  <si>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</si>
  <si>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</si>
  <si>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</si>
  <si>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</si>
  <si>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</si>
  <si>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</si>
  <si>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</si>
  <si>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</si>
  <si>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</si>
  <si>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</si>
  <si>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</si>
  <si>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</si>
  <si>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</si>
  <si>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</si>
  <si>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</si>
  <si>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</si>
  <si>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</si>
  <si>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</si>
  <si>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</si>
  <si>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</si>
  <si>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</si>
  <si>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</si>
  <si>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</si>
  <si>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</si>
  <si>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</si>
  <si>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</si>
  <si>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</si>
  <si>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</si>
  <si>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</si>
  <si>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</si>
  <si>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</si>
  <si>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</si>
  <si>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</si>
  <si>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</si>
  <si>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</si>
  <si>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</si>
  <si>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</si>
  <si>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</si>
  <si>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</si>
  <si>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</si>
  <si>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</si>
  <si>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</si>
  <si>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</si>
  <si>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</si>
  <si>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</si>
  <si>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</si>
  <si>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</si>
  <si>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</si>
  <si>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</si>
  <si>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</si>
  <si>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</si>
  <si>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</si>
  <si>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</si>
  <si>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</si>
  <si>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</si>
  <si>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</si>
  <si>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</si>
  <si>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</si>
  <si>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</si>
  <si>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</si>
  <si>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</si>
  <si>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</si>
  <si>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</si>
  <si>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</si>
  <si>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</si>
  <si>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</si>
  <si>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</si>
  <si>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</si>
  <si>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</si>
  <si>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</si>
  <si>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</si>
  <si>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</si>
  <si>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</si>
  <si>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</si>
  <si>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</si>
  <si>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</si>
  <si>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</si>
  <si>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</si>
  <si>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</si>
  <si>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</si>
  <si>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</si>
  <si>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</si>
  <si>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</si>
  <si>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</si>
  <si>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</si>
  <si>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</si>
  <si>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</si>
  <si>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</si>
  <si>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</si>
  <si>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</si>
  <si>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</si>
  <si>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</si>
  <si>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</si>
  <si>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</si>
  <si>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</si>
  <si>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</si>
  <si>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</si>
  <si>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</si>
  <si>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</si>
  <si>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</si>
  <si>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</si>
  <si>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</si>
  <si>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</si>
  <si>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</si>
  <si>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</si>
  <si>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</si>
  <si>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</si>
  <si>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</si>
  <si>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</si>
  <si>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</si>
  <si>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</si>
  <si>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</si>
  <si>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</si>
  <si>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</si>
  <si>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</si>
  <si>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</si>
  <si>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</si>
  <si>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</si>
  <si>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</si>
  <si>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</si>
  <si>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</si>
  <si>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</si>
  <si>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</si>
  <si>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</si>
  <si>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</si>
  <si>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</si>
  <si>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</si>
  <si>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</si>
  <si>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</si>
  <si>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</si>
  <si>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</si>
  <si>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</si>
  <si>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</si>
  <si>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</si>
  <si>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</si>
  <si>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</si>
  <si>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</si>
  <si>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</si>
  <si>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</si>
  <si>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</si>
  <si>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</si>
  <si>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</si>
  <si>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</si>
  <si>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</si>
  <si>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</si>
  <si>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</si>
  <si>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</si>
  <si>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</si>
  <si>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</si>
  <si>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</si>
  <si>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</si>
  <si>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</si>
  <si>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</si>
  <si>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</si>
  <si>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</si>
  <si>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</si>
  <si>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</si>
  <si>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</si>
  <si>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</si>
  <si>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</si>
  <si>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</si>
  <si>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</si>
  <si>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</si>
  <si>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</si>
  <si>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</si>
  <si>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</si>
  <si>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</si>
  <si>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</si>
  <si>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</si>
  <si>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</si>
  <si>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</si>
  <si>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</si>
  <si>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</si>
  <si>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</si>
  <si>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</si>
  <si>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</si>
  <si>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</si>
  <si>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</si>
  <si>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</si>
  <si>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</si>
  <si>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</si>
  <si>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</si>
  <si>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</si>
  <si>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</si>
  <si>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</si>
  <si>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</si>
  <si>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</si>
  <si>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</si>
  <si>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</si>
  <si>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</si>
  <si>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</si>
  <si>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</si>
  <si>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</si>
  <si>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</si>
  <si>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</si>
  <si>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</si>
  <si>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</si>
  <si>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</si>
  <si>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</si>
  <si>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</si>
  <si>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</si>
  <si>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</si>
  <si>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</si>
  <si>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</si>
  <si>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</si>
  <si>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</si>
  <si>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</si>
  <si>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</si>
  <si>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</si>
  <si>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</si>
  <si>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</si>
  <si>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</si>
  <si>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</si>
  <si>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</si>
  <si>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</si>
  <si>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</si>
  <si>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</si>
  <si>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</si>
  <si>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</si>
  <si>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</si>
  <si>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</si>
  <si>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</si>
  <si>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</si>
  <si>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</si>
  <si>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</si>
  <si>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</si>
  <si>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</si>
  <si>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</si>
  <si>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</si>
  <si>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</si>
  <si>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</si>
  <si>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</si>
  <si>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</si>
  <si>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</si>
  <si>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</si>
  <si>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</si>
  <si>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</si>
  <si>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</si>
  <si>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</si>
  <si>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</si>
  <si>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</si>
  <si>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</si>
  <si>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</si>
  <si>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</si>
  <si>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</si>
  <si>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</si>
  <si>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</si>
  <si>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</si>
  <si>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</si>
  <si>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</si>
  <si>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</si>
  <si>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</si>
  <si>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</si>
  <si>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</si>
  <si>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</si>
  <si>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</si>
  <si>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</si>
  <si>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</si>
  <si>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</si>
  <si>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</si>
  <si>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</si>
  <si>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</si>
  <si>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</si>
  <si>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</si>
  <si>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</si>
  <si>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</si>
  <si>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</si>
  <si>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</si>
  <si>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</si>
  <si>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</si>
  <si>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</si>
  <si>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</si>
  <si>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</si>
  <si>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</si>
  <si>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</si>
  <si>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</si>
  <si>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</si>
  <si>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</si>
  <si>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</si>
  <si>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</si>
  <si>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</si>
  <si>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</si>
  <si>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</si>
  <si>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</si>
  <si>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</si>
  <si>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</si>
  <si>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</si>
  <si>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</si>
  <si>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</si>
  <si>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</si>
  <si>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</si>
  <si>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</si>
  <si>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</si>
  <si>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</si>
  <si>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</si>
  <si>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</si>
  <si>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</si>
  <si>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</si>
  <si>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</si>
  <si>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</si>
  <si>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</si>
  <si>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</si>
  <si>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</si>
  <si>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</si>
  <si>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</si>
  <si>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</si>
  <si>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</si>
  <si>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</si>
  <si>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</si>
  <si>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</si>
  <si>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</si>
  <si>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</si>
  <si>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</si>
  <si>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</si>
  <si>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</si>
  <si>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</si>
  <si>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</si>
  <si>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</si>
  <si>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</si>
  <si>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</si>
  <si>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</si>
  <si>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</si>
  <si>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</si>
  <si>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</si>
  <si>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</si>
  <si>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</si>
  <si>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</si>
  <si>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</si>
  <si>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</si>
  <si>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</si>
  <si>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</si>
  <si>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</si>
  <si>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</si>
  <si>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</si>
  <si>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</si>
  <si>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</si>
  <si>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</si>
  <si>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</si>
  <si>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</si>
  <si>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</si>
  <si>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</si>
  <si>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</si>
  <si>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</si>
  <si>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</si>
  <si>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</si>
  <si>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</si>
  <si>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</si>
  <si>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</si>
  <si>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</si>
  <si>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</si>
  <si>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</si>
  <si>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</si>
  <si>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</si>
  <si>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</si>
  <si>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</si>
  <si>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</si>
  <si>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</si>
  <si>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</si>
  <si>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</si>
  <si>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</si>
  <si>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</si>
  <si>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</si>
  <si>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</si>
  <si>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</si>
  <si>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</si>
  <si>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</si>
  <si>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</si>
  <si>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</si>
  <si>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</si>
  <si>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</si>
  <si>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</si>
  <si>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</si>
  <si>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</si>
  <si>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</si>
  <si>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</si>
  <si>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</si>
  <si>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</si>
  <si>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</si>
  <si>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</si>
  <si>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</si>
  <si>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</si>
  <si>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</si>
  <si>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</si>
  <si>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</si>
  <si>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</si>
  <si>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</si>
  <si>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</si>
  <si>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</si>
  <si>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</si>
  <si>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</si>
  <si>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</si>
  <si>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</si>
  <si>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</si>
  <si>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</si>
  <si>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</si>
  <si>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</si>
  <si>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</si>
  <si>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</si>
  <si>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</si>
  <si>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</si>
  <si>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</si>
  <si>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</si>
  <si>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</si>
  <si>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</si>
  <si>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</si>
  <si>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</si>
  <si>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</si>
  <si>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</si>
  <si>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</si>
  <si>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</si>
  <si>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</si>
  <si>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</si>
  <si>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</si>
  <si>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</si>
  <si>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</si>
  <si>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</si>
  <si>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</si>
  <si>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</si>
  <si>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</si>
  <si>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</si>
  <si>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</si>
  <si>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</si>
  <si>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</si>
  <si>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</si>
  <si>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</si>
  <si>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</si>
  <si>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</si>
  <si>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</si>
  <si>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</si>
  <si>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</si>
  <si>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</si>
  <si>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</si>
  <si>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</si>
  <si>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</si>
  <si>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</si>
  <si>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</si>
  <si>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</si>
  <si>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</si>
  <si>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</si>
  <si>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</si>
  <si>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</si>
  <si>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</si>
  <si>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</si>
  <si>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</si>
  <si>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</si>
  <si>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</si>
  <si>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</si>
  <si>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</si>
  <si>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</si>
  <si>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</si>
  <si>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</si>
  <si>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</si>
  <si>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</si>
  <si>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</si>
  <si>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</si>
  <si>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</si>
  <si>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</si>
  <si>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</si>
  <si>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</si>
  <si>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</si>
  <si>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</si>
  <si>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</si>
  <si>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</si>
  <si>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</si>
  <si>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</si>
  <si>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</si>
  <si>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</si>
  <si>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</si>
  <si>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</si>
  <si>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</si>
  <si>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</si>
  <si>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</si>
  <si>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</si>
  <si>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</si>
  <si>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</si>
  <si>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</si>
  <si>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</si>
  <si>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</si>
  <si>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</si>
  <si>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</si>
  <si>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</si>
  <si>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</si>
  <si>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</si>
  <si>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</si>
  <si>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</si>
  <si>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</si>
  <si>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</si>
  <si>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</si>
  <si>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</si>
  <si>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</si>
  <si>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</si>
  <si>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</si>
  <si>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</si>
  <si>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</si>
  <si>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</si>
  <si>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</si>
  <si>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</si>
  <si>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</si>
  <si>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</si>
  <si>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</si>
  <si>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</si>
  <si>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</si>
  <si>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</si>
  <si>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</si>
  <si>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</si>
  <si>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</si>
  <si>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</si>
  <si>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</si>
  <si>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</si>
  <si>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</si>
  <si>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</si>
  <si>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</si>
  <si>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</si>
  <si>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</si>
  <si>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</si>
  <si>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</si>
  <si>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</si>
  <si>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</si>
  <si>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</si>
  <si>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</si>
  <si>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</si>
  <si>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</si>
  <si>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</si>
  <si>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</si>
  <si>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</si>
  <si>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</si>
  <si>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</si>
  <si>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</si>
  <si>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</si>
  <si>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</si>
  <si>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</si>
  <si>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</si>
  <si>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</si>
  <si>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</si>
  <si>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</si>
  <si>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</si>
  <si>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</si>
  <si>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</si>
  <si>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</si>
  <si>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</si>
  <si>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</si>
  <si>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</si>
  <si>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</si>
  <si>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</si>
  <si>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</si>
  <si>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</si>
  <si>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</si>
  <si>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</si>
  <si>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</si>
  <si>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</si>
  <si>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</si>
  <si>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</si>
  <si>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</si>
  <si>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</si>
  <si>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</si>
  <si>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</si>
  <si>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</si>
  <si>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</si>
  <si>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</si>
  <si>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</si>
  <si>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</si>
  <si>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</si>
  <si>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</si>
  <si>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</si>
  <si>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</si>
  <si>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</si>
  <si>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</si>
  <si>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</si>
  <si>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</si>
  <si>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</si>
  <si>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</si>
  <si>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</si>
  <si>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</si>
  <si>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</si>
  <si>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</si>
  <si>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</si>
  <si>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</si>
  <si>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</si>
  <si>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</si>
  <si>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</si>
  <si>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</si>
  <si>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</si>
  <si>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</si>
  <si>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</si>
  <si>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</si>
  <si>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</si>
  <si>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</si>
  <si>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</si>
  <si>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</si>
  <si>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</si>
  <si>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</si>
  <si>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</si>
  <si>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</si>
  <si>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</si>
  <si>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</si>
  <si>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</si>
  <si>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</si>
  <si>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</si>
  <si>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</si>
  <si>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</si>
  <si>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</si>
  <si>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</si>
  <si>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</si>
  <si>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</si>
  <si>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</si>
  <si>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</si>
  <si>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</si>
  <si>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</si>
  <si>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</si>
  <si>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</si>
  <si>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</si>
  <si>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</si>
  <si>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</si>
  <si>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</si>
  <si>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</si>
  <si>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</si>
  <si>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</si>
  <si>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</si>
  <si>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</si>
  <si>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</si>
  <si>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</si>
  <si>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</si>
  <si>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</si>
  <si>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</si>
  <si>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</si>
  <si>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</si>
  <si>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</si>
  <si>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</si>
  <si>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</si>
  <si>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</si>
  <si>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</si>
  <si>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</si>
  <si>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</si>
  <si>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</si>
  <si>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</si>
  <si>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</si>
  <si>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</si>
  <si>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</si>
  <si>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</si>
  <si>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</si>
  <si>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</si>
  <si>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</si>
  <si>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</si>
  <si>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</si>
  <si>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</si>
  <si>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</si>
  <si>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</si>
  <si>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</si>
  <si>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</si>
  <si>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</si>
  <si>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</si>
  <si>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</si>
  <si>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</si>
  <si>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</si>
  <si>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</si>
  <si>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</si>
  <si>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</si>
  <si>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</si>
  <si>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</si>
  <si>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</si>
  <si>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</si>
  <si>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</si>
  <si>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</si>
  <si>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</si>
  <si>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</si>
  <si>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</si>
  <si>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</si>
  <si>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</si>
  <si>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</si>
  <si>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</si>
  <si>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</si>
  <si>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</si>
  <si>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</si>
  <si>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</si>
  <si>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</si>
  <si>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</si>
  <si>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</si>
  <si>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</si>
  <si>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</si>
  <si>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</si>
  <si>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</si>
  <si>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</si>
  <si>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</si>
  <si>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</si>
  <si>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</si>
  <si>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</si>
  <si>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</si>
  <si>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</si>
  <si>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</si>
  <si>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</si>
  <si>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</si>
  <si>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</si>
  <si>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</si>
  <si>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</si>
  <si>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</si>
  <si>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</si>
  <si>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</si>
  <si>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</si>
  <si>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</si>
  <si>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</si>
  <si>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</si>
  <si>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</si>
  <si>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</si>
  <si>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</si>
  <si>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</si>
  <si>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</si>
  <si>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</si>
  <si>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</si>
  <si>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</si>
  <si>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</si>
  <si>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</si>
  <si>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</si>
  <si>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</si>
  <si>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</si>
  <si>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</si>
  <si>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</si>
  <si>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</si>
  <si>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</si>
  <si>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</si>
  <si>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</si>
  <si>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</si>
  <si>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</si>
  <si>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</si>
  <si>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</si>
  <si>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</si>
  <si>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</si>
  <si>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</si>
  <si>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</si>
  <si>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</si>
  <si>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</si>
  <si>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</si>
  <si>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</si>
  <si>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</si>
  <si>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</si>
  <si>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</si>
  <si>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</si>
  <si>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</si>
  <si>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</si>
  <si>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</si>
  <si>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</si>
  <si>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</si>
  <si>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</si>
  <si>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</si>
  <si>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</si>
  <si>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</si>
  <si>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</si>
  <si>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</si>
  <si>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</si>
  <si>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</si>
  <si>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</si>
  <si>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</si>
  <si>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</si>
  <si>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</si>
  <si>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</si>
  <si>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</si>
  <si>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</si>
  <si>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</si>
  <si>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</si>
  <si>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</si>
  <si>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</si>
  <si>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</si>
  <si>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</si>
  <si>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</si>
  <si>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</si>
  <si>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</si>
  <si>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</si>
  <si>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</si>
  <si>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</si>
  <si>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</si>
  <si>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</si>
  <si>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</si>
  <si>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</si>
  <si>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</si>
  <si>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</si>
  <si>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</si>
  <si>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</si>
  <si>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</si>
  <si>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</si>
  <si>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</si>
  <si>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</si>
  <si>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</si>
  <si>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</si>
  <si>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</si>
  <si>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</si>
  <si>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</si>
  <si>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</si>
  <si>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</si>
  <si>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</si>
  <si>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</si>
  <si>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</si>
  <si>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</si>
  <si>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</si>
  <si>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</si>
  <si>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</si>
  <si>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</si>
  <si>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</si>
  <si>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</si>
  <si>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</si>
  <si>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</si>
  <si>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</si>
  <si>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</si>
  <si>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</si>
  <si>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</si>
  <si>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</si>
  <si>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</si>
  <si>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</si>
  <si>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</si>
  <si>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</si>
  <si>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</si>
  <si>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</si>
  <si>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</si>
  <si>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</si>
  <si>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</si>
  <si>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</si>
  <si>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</si>
  <si>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</si>
  <si>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</si>
  <si>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</si>
  <si>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</si>
  <si>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</si>
  <si>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</si>
  <si>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</si>
  <si>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</si>
  <si>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</si>
  <si>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</si>
  <si>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</si>
  <si>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</si>
  <si>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</si>
  <si>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</si>
  <si>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</si>
  <si>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</si>
  <si>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</si>
  <si>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</si>
  <si>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</si>
  <si>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</si>
  <si>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</si>
  <si>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</si>
  <si>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</si>
  <si>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</si>
  <si>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</si>
  <si>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</si>
  <si>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</si>
  <si>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</si>
  <si>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</si>
  <si>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</si>
  <si>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</si>
  <si>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</si>
  <si>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</si>
  <si>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</si>
  <si>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</si>
  <si>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</si>
  <si>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</si>
  <si>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</si>
  <si>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</si>
  <si>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</si>
  <si>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</si>
  <si>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</si>
  <si>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</si>
  <si>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</si>
  <si>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</si>
  <si>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</si>
  <si>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</si>
  <si>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</si>
  <si>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</si>
  <si>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</si>
  <si>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</si>
  <si>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</si>
  <si>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</si>
  <si>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</si>
  <si>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</si>
  <si>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</si>
  <si>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</si>
  <si>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</si>
  <si>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</si>
  <si>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</si>
  <si>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</si>
  <si>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</si>
  <si>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</si>
  <si>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</si>
  <si>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</si>
  <si>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</si>
  <si>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</si>
  <si>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</si>
  <si>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</si>
  <si>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</si>
  <si>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</si>
  <si>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</si>
  <si>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</si>
  <si>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</si>
  <si>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</si>
  <si>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</si>
  <si>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</si>
  <si>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</si>
  <si>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</si>
  <si>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</si>
  <si>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</si>
  <si>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</si>
  <si>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</si>
  <si>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</si>
  <si>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</si>
  <si>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</si>
  <si>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</si>
  <si>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</si>
  <si>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</si>
  <si>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</si>
  <si>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</si>
  <si>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</si>
  <si>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</si>
  <si>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</si>
  <si>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</si>
  <si>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</si>
  <si>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</si>
  <si>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</si>
  <si>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</si>
  <si>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</si>
  <si>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</si>
  <si>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</si>
  <si>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</si>
  <si>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</si>
  <si>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</si>
  <si>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</si>
  <si>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</si>
  <si>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</si>
  <si>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</si>
  <si>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</si>
  <si>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</si>
  <si>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</si>
  <si>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</si>
  <si>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</si>
  <si>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</si>
  <si>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</si>
  <si>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</si>
  <si>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</si>
  <si>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</si>
  <si>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</si>
  <si>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</si>
  <si>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</si>
  <si>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</si>
  <si>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</si>
  <si>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</si>
  <si>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</si>
  <si>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</si>
  <si>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</si>
  <si>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</si>
  <si>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</si>
  <si>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</si>
  <si>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</si>
  <si>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</si>
  <si>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</si>
  <si>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</si>
  <si>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</si>
  <si>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</si>
  <si>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</si>
  <si>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</si>
  <si>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</si>
  <si>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</si>
  <si>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</si>
  <si>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</si>
  <si>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</si>
  <si>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</si>
  <si>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</si>
  <si>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</si>
  <si>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</si>
  <si>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</si>
  <si>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</si>
  <si>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</si>
  <si>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</si>
  <si>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</si>
  <si>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</si>
  <si>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</si>
  <si>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</si>
  <si>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</si>
  <si>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</si>
  <si>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</si>
  <si>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</si>
  <si>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</si>
  <si>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</si>
  <si>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</si>
  <si>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</si>
  <si>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</si>
  <si>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</si>
  <si>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</si>
  <si>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</si>
  <si>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</si>
  <si>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</si>
  <si>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</si>
  <si>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</si>
  <si>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</si>
  <si>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</si>
  <si>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</si>
  <si>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</si>
  <si>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</si>
  <si>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</si>
  <si>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</si>
  <si>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</si>
  <si>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</si>
  <si>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</si>
  <si>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</si>
  <si>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</si>
  <si>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</si>
  <si>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</si>
  <si>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</si>
  <si>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</si>
  <si>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</si>
  <si>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</si>
  <si>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</si>
  <si>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</si>
  <si>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</si>
  <si>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</si>
  <si>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</si>
  <si>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</si>
  <si>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</si>
  <si>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</si>
  <si>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</si>
  <si>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</si>
  <si>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</si>
  <si>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</si>
  <si>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</si>
  <si>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</si>
  <si>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</si>
  <si>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</si>
  <si>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</si>
  <si>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</si>
  <si>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</si>
  <si>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</si>
  <si>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</si>
  <si>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</si>
  <si>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</si>
  <si>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</si>
  <si>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</si>
  <si>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</si>
  <si>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</si>
  <si>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</si>
  <si>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</si>
  <si>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</si>
  <si>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</si>
  <si>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</si>
  <si>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</si>
  <si>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</si>
  <si>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</si>
  <si>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</si>
  <si>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</si>
  <si>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</si>
  <si>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</si>
  <si>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</si>
  <si>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</si>
  <si>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</si>
  <si>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</si>
  <si>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</si>
  <si>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</si>
  <si>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</si>
  <si>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</si>
  <si>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</si>
  <si>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</si>
  <si>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</si>
  <si>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</si>
  <si>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</si>
  <si>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</si>
  <si>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</si>
  <si>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</si>
  <si>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</si>
  <si>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</si>
  <si>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</si>
  <si>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</si>
  <si>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</si>
  <si>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</si>
  <si>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</si>
  <si>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</si>
  <si>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</si>
  <si>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</si>
  <si>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</si>
  <si>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</si>
  <si>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</si>
  <si>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</si>
  <si>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</si>
  <si>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</si>
  <si>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</si>
  <si>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</si>
  <si>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</si>
  <si>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</si>
  <si>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</si>
  <si>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</si>
  <si>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</si>
  <si>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</si>
  <si>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</si>
  <si>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</si>
  <si>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</si>
  <si>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</si>
  <si>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</si>
  <si>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</si>
  <si>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</si>
  <si>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</si>
  <si>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</si>
  <si>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</si>
  <si>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</si>
  <si>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</si>
  <si>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</si>
  <si>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</si>
  <si>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</si>
  <si>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</si>
  <si>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</si>
  <si>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</si>
  <si>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</si>
  <si>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</si>
  <si>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</si>
  <si>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</si>
  <si>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</si>
  <si>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</si>
  <si>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</si>
  <si>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</si>
  <si>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</si>
  <si>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</si>
  <si>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</si>
  <si>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</si>
  <si>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</si>
  <si>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</si>
  <si>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</si>
  <si>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</si>
  <si>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</si>
  <si>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</si>
  <si>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</si>
  <si>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</si>
  <si>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</si>
  <si>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</si>
  <si>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</si>
  <si>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</si>
  <si>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</si>
  <si>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</si>
  <si>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</si>
  <si>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</si>
  <si>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</si>
  <si>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</si>
  <si>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</si>
  <si>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</si>
  <si>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</si>
  <si>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</si>
  <si>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</si>
  <si>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</si>
  <si>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</si>
  <si>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</si>
  <si>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</si>
  <si>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</si>
  <si>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</si>
  <si>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</si>
  <si>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</si>
  <si>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</si>
  <si>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</si>
  <si>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</si>
  <si>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</si>
  <si>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</si>
  <si>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</si>
  <si>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</si>
  <si>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</si>
  <si>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</si>
  <si>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</si>
  <si>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</si>
  <si>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</si>
  <si>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</si>
  <si>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</si>
  <si>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</si>
  <si>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</si>
  <si>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</si>
  <si>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</si>
  <si>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</si>
  <si>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</si>
  <si>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</si>
  <si>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</si>
  <si>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</si>
  <si>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</si>
  <si>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</si>
  <si>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</si>
  <si>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</si>
  <si>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</si>
  <si>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</si>
  <si>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</si>
  <si>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</si>
  <si>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</si>
  <si>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</si>
  <si>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</si>
  <si>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</si>
  <si>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</si>
  <si>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</si>
  <si>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</si>
  <si>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</si>
  <si>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</si>
  <si>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</si>
  <si>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</si>
  <si>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</si>
  <si>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</si>
  <si>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</si>
  <si>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</si>
  <si>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</si>
  <si>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</si>
  <si>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</si>
  <si>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</si>
  <si>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</si>
  <si>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</si>
  <si>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</si>
  <si>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</si>
  <si>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</si>
  <si>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</si>
  <si>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</si>
  <si>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</si>
  <si>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</si>
  <si>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</si>
  <si>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</si>
  <si>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</si>
  <si>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</si>
  <si>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</si>
  <si>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</si>
  <si>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</si>
  <si>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</si>
  <si>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</si>
  <si>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</si>
  <si>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</si>
  <si>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</si>
  <si>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</si>
  <si>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</si>
  <si>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</si>
  <si>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</si>
  <si>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</si>
  <si>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</si>
  <si>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</si>
  <si>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</si>
  <si>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</si>
  <si>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</si>
  <si>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</si>
  <si>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</si>
  <si>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</si>
  <si>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</si>
  <si>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</si>
  <si>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</si>
  <si>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</si>
  <si>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</si>
  <si>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</si>
  <si>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</si>
  <si>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</si>
  <si>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</si>
  <si>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</si>
  <si>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</si>
  <si>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</si>
  <si>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</si>
  <si>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</si>
  <si>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</si>
  <si>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</si>
  <si>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</si>
  <si>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</si>
  <si>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</si>
  <si>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</si>
  <si>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</si>
  <si>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</si>
  <si>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</si>
  <si>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</si>
  <si>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</si>
  <si>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</si>
  <si>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</si>
  <si>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</si>
  <si>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</si>
  <si>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</si>
  <si>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</si>
  <si>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</si>
  <si>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</si>
  <si>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</si>
  <si>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</si>
  <si>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</si>
  <si>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</si>
  <si>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</si>
  <si>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</si>
  <si>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</si>
  <si>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</si>
  <si>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</si>
  <si>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</si>
  <si>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</si>
  <si>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</si>
  <si>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</si>
  <si>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</si>
  <si>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</si>
  <si>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</si>
  <si>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</si>
  <si>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</si>
  <si>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</si>
  <si>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</si>
  <si>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</si>
  <si>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</si>
  <si>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</si>
  <si>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</si>
  <si>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</si>
  <si>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</si>
  <si>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</si>
  <si>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</si>
  <si>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</si>
  <si>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</si>
  <si>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</si>
  <si>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</si>
  <si>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</si>
  <si>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</si>
  <si>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</si>
  <si>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</si>
  <si>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</si>
  <si>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</si>
  <si>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</si>
  <si>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</si>
  <si>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</si>
  <si>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</si>
  <si>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</si>
  <si>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</si>
  <si>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</si>
  <si>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</si>
  <si>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</si>
  <si>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</si>
  <si>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</si>
  <si>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</si>
  <si>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</si>
  <si>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</si>
  <si>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</si>
  <si>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</si>
  <si>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</si>
  <si>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</si>
  <si>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</si>
  <si>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</si>
  <si>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</si>
  <si>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</si>
  <si>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</si>
  <si>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</si>
  <si>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</si>
  <si>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</si>
  <si>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</si>
  <si>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</si>
  <si>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</si>
  <si>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</si>
  <si>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</si>
  <si>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</si>
  <si>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</si>
  <si>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</si>
  <si>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</si>
  <si>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</si>
  <si>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</si>
  <si>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</si>
  <si>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</si>
  <si>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</si>
  <si>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</si>
  <si>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</si>
  <si>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</si>
  <si>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</si>
  <si>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</si>
  <si>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</si>
  <si>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</si>
  <si>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</si>
  <si>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</si>
  <si>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</si>
  <si>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</si>
  <si>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</si>
  <si>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</si>
  <si>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</si>
  <si>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</si>
  <si>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</si>
  <si>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</si>
  <si>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</si>
  <si>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</si>
  <si>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</si>
  <si>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</si>
  <si>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</si>
  <si>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</si>
  <si>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</si>
  <si>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</si>
  <si>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</si>
  <si>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</si>
  <si>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</si>
  <si>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</si>
  <si>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</si>
  <si>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</si>
  <si>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</si>
  <si>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</si>
  <si>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</si>
  <si>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</si>
  <si>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</si>
  <si>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</si>
  <si>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</si>
  <si>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</si>
  <si>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</si>
  <si>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</si>
  <si>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</si>
  <si>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</si>
  <si>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</si>
  <si>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</si>
  <si>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</si>
  <si>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</si>
  <si>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</si>
  <si>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</si>
  <si>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</si>
  <si>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</si>
  <si>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</si>
  <si>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</si>
  <si>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</si>
  <si>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</si>
  <si>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</si>
  <si>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</si>
  <si>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</si>
  <si>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</si>
  <si>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</si>
  <si>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</si>
  <si>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</si>
  <si>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</si>
  <si>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</si>
  <si>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</si>
  <si>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</si>
  <si>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</si>
  <si>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</si>
  <si>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</si>
  <si>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</si>
  <si>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</si>
  <si>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</si>
  <si>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</si>
  <si>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</si>
  <si>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</si>
  <si>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</si>
  <si>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</si>
  <si>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</si>
  <si>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</si>
  <si>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</si>
  <si>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</si>
  <si>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</si>
  <si>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</si>
  <si>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</si>
  <si>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</si>
  <si>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</si>
  <si>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</si>
  <si>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</si>
  <si>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</si>
  <si>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</si>
  <si>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</si>
  <si>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</si>
  <si>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</si>
  <si>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</si>
  <si>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</si>
  <si>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</si>
  <si>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</si>
  <si>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</si>
  <si>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</si>
  <si>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</si>
  <si>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</si>
  <si>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</si>
  <si>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</si>
  <si>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</si>
  <si>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</si>
  <si>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</si>
  <si>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</si>
  <si>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</si>
  <si>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</si>
  <si>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</si>
  <si>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</si>
  <si>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</si>
  <si>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</si>
  <si>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</si>
  <si>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</si>
  <si>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</si>
  <si>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</si>
  <si>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</si>
  <si>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</si>
  <si>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</si>
  <si>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</si>
  <si>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</si>
  <si>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</si>
  <si>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</si>
  <si>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</si>
  <si>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</si>
  <si>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</si>
  <si>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</si>
  <si>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</si>
  <si>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</si>
  <si>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</si>
  <si>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</si>
  <si>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</si>
  <si>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</si>
  <si>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</si>
  <si>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</si>
  <si>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</si>
  <si>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</si>
  <si>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</si>
  <si>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</si>
  <si>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</si>
  <si>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</si>
  <si>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</si>
  <si>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</si>
  <si>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</si>
  <si>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</si>
  <si>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</si>
  <si>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</si>
  <si>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</si>
  <si>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</si>
  <si>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</si>
  <si>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</si>
  <si>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</si>
  <si>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</si>
  <si>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</si>
  <si>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</si>
  <si>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</si>
  <si>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</si>
  <si>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</si>
  <si>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</si>
  <si>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</si>
  <si>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</si>
  <si>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</si>
  <si>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</si>
  <si>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</si>
  <si>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</si>
  <si>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</si>
  <si>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</si>
  <si>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</si>
  <si>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</si>
  <si>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</si>
  <si>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</si>
  <si>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</si>
  <si>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</si>
  <si>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</si>
  <si>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</si>
  <si>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</si>
  <si>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</si>
  <si>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</si>
  <si>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</si>
  <si>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</si>
  <si>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</si>
  <si>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</si>
  <si>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</si>
  <si>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</si>
  <si>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</si>
  <si>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</si>
  <si>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</si>
  <si>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</si>
  <si>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</si>
  <si>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</si>
  <si>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</si>
  <si>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</si>
  <si>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</si>
  <si>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</si>
  <si>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</si>
  <si>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</si>
  <si>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</si>
  <si>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</si>
  <si>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</si>
  <si>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</si>
  <si>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</si>
  <si>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</si>
  <si>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</si>
  <si>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</si>
  <si>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</si>
  <si>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</si>
  <si>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</si>
  <si>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</si>
  <si>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</si>
  <si>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</si>
  <si>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</si>
  <si>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</si>
  <si>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</si>
  <si>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</si>
  <si>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</si>
  <si>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</si>
  <si>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</si>
  <si>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</si>
  <si>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</si>
  <si>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</si>
  <si>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</si>
  <si>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</si>
  <si>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</si>
  <si>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</si>
  <si>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</si>
  <si>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</si>
  <si>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</si>
  <si>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</si>
  <si>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</si>
  <si>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</si>
  <si>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</si>
  <si>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</si>
  <si>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</si>
  <si>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</si>
  <si>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</si>
  <si>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</si>
  <si>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</si>
  <si>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</si>
  <si>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</si>
  <si>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</si>
  <si>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</si>
  <si>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</si>
  <si>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</si>
  <si>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</si>
  <si>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</si>
  <si>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</si>
  <si>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</si>
  <si>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</si>
  <si>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</si>
  <si>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</si>
  <si>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</si>
  <si>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</si>
  <si>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</si>
  <si>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</si>
  <si>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</si>
  <si>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</si>
  <si>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</si>
  <si>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</si>
  <si>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</si>
  <si>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</si>
  <si>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</si>
  <si>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</si>
  <si>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</si>
  <si>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</si>
  <si>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</si>
  <si>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</si>
  <si>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</si>
  <si>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</si>
  <si>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</si>
  <si>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</si>
  <si>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</si>
  <si>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</si>
  <si>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</si>
  <si>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</si>
  <si>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</si>
  <si>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</si>
  <si>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</si>
  <si>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</si>
  <si>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</si>
  <si>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</si>
  <si>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</si>
  <si>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</si>
  <si>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</si>
  <si>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</si>
  <si>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</si>
  <si>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</si>
  <si>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</si>
  <si>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</si>
  <si>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</si>
  <si>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</si>
  <si>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</si>
  <si>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</si>
  <si>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</si>
  <si>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</si>
  <si>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</si>
  <si>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</si>
  <si>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</si>
  <si>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</si>
  <si>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</si>
  <si>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</si>
  <si>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</si>
  <si>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</si>
  <si>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</si>
  <si>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</si>
  <si>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</si>
  <si>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</si>
  <si>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</si>
  <si>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</si>
  <si>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</si>
  <si>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</si>
  <si>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</si>
  <si>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</si>
  <si>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</si>
  <si>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</si>
  <si>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</si>
  <si>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</si>
  <si>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</si>
  <si>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</si>
  <si>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</si>
  <si>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</si>
  <si>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</si>
  <si>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</si>
  <si>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</si>
  <si>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</si>
  <si>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</si>
  <si>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</si>
  <si>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</si>
  <si>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</si>
  <si>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</si>
  <si>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</si>
  <si>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</si>
  <si>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</si>
  <si>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</si>
  <si>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</si>
  <si>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</si>
  <si>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</si>
  <si>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</si>
  <si>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</si>
  <si>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</si>
  <si>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</si>
  <si>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</si>
  <si>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</si>
  <si>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</si>
  <si>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</si>
  <si>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</si>
  <si>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</si>
  <si>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</si>
  <si>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</si>
  <si>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</si>
  <si>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</si>
  <si>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</si>
  <si>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</si>
  <si>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</si>
  <si>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</si>
  <si>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</si>
  <si>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</si>
  <si>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</si>
  <si>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</si>
  <si>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</si>
  <si>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</si>
  <si>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</si>
  <si>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</si>
  <si>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</si>
  <si>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</si>
  <si>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</si>
  <si>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</si>
  <si>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</si>
  <si>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</si>
  <si>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</si>
  <si>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</si>
  <si>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</si>
  <si>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</si>
  <si>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</si>
  <si>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</si>
  <si>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</si>
  <si>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</si>
  <si>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</si>
  <si>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</si>
  <si>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</si>
  <si>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</si>
  <si>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</si>
  <si>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</si>
  <si>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</si>
  <si>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</si>
  <si>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</si>
  <si>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</si>
  <si>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</si>
  <si>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</si>
  <si>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</si>
  <si>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</si>
  <si>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</si>
  <si>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</si>
  <si>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</si>
  <si>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</si>
  <si>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</si>
  <si>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</si>
  <si>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</si>
  <si>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</si>
  <si>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</si>
  <si>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</si>
  <si>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</si>
  <si>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</si>
  <si>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</si>
  <si>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</si>
  <si>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</si>
  <si>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</si>
  <si>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</si>
  <si>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</si>
  <si>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</si>
  <si>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</si>
  <si>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</si>
  <si>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</si>
  <si>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</si>
  <si>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</si>
  <si>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</si>
  <si>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</si>
  <si>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</si>
  <si>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</si>
  <si>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</si>
  <si>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</si>
  <si>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</si>
  <si>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</si>
  <si>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</si>
  <si>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</si>
  <si>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</si>
  <si>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</si>
  <si>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</si>
  <si>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</si>
  <si>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</si>
  <si>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</si>
  <si>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</si>
  <si>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</si>
  <si>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</si>
  <si>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</si>
  <si>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</si>
  <si>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</si>
  <si>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</si>
  <si>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</si>
  <si>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</si>
  <si>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</si>
  <si>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</si>
  <si>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</si>
  <si>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</si>
  <si>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</si>
  <si>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</si>
  <si>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</si>
  <si>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</si>
  <si>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</si>
  <si>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</si>
  <si>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</si>
  <si>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</si>
  <si>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</si>
  <si>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</si>
  <si>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</si>
  <si>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</si>
  <si>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</si>
  <si>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</si>
  <si>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</si>
  <si>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</si>
  <si>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</si>
  <si>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</si>
  <si>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</si>
  <si>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</si>
  <si>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</si>
  <si>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</si>
  <si>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</si>
  <si>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</si>
  <si>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</si>
  <si>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</si>
  <si>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</si>
  <si>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</si>
  <si>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</si>
  <si>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</si>
  <si>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</si>
  <si>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</si>
  <si>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</si>
  <si>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</si>
  <si>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</si>
  <si>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</si>
  <si>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</si>
  <si>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</si>
  <si>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</si>
  <si>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</si>
  <si>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</si>
  <si>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</si>
  <si>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</si>
  <si>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</si>
  <si>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</si>
  <si>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</si>
  <si>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</si>
  <si>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</si>
  <si>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</si>
  <si>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</si>
  <si>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</si>
  <si>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</si>
  <si>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</si>
  <si>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</si>
  <si>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</si>
  <si>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</si>
  <si>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</si>
  <si>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</si>
  <si>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</si>
  <si>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</si>
  <si>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</si>
  <si>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</si>
  <si>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</si>
  <si>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</si>
  <si>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</si>
  <si>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</si>
  <si>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</si>
  <si>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</si>
  <si>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</si>
  <si>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</si>
  <si>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</si>
  <si>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</si>
  <si>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</si>
  <si>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</si>
  <si>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</si>
  <si>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</si>
  <si>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</si>
  <si>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</si>
  <si>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</si>
  <si>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</si>
  <si>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</si>
  <si>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</si>
  <si>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</si>
  <si>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</si>
  <si>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</si>
  <si>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</si>
  <si>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</si>
  <si>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</si>
  <si>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</si>
  <si>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</si>
  <si>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</si>
  <si>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</si>
  <si>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</si>
  <si>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</si>
  <si>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</si>
  <si>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</si>
  <si>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</si>
  <si>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</si>
  <si>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</si>
  <si>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</si>
  <si>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</si>
  <si>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</si>
  <si>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</si>
  <si>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</si>
  <si>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</si>
  <si>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</si>
  <si>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</si>
  <si>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</si>
  <si>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</si>
  <si>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</si>
  <si>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</si>
  <si>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</si>
  <si>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</si>
  <si>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</si>
  <si>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</si>
  <si>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</si>
  <si>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</si>
  <si>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</si>
  <si>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</si>
  <si>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</si>
  <si>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</si>
  <si>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</si>
  <si>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</si>
  <si>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</si>
  <si>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</si>
  <si>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</si>
  <si>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</si>
  <si>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</si>
  <si>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</si>
  <si>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</si>
  <si>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</si>
  <si>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</si>
  <si>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</si>
  <si>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</si>
  <si>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</si>
  <si>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</si>
  <si>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</si>
  <si>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</si>
  <si>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</si>
  <si>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</si>
  <si>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</si>
  <si>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</si>
  <si>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</si>
  <si>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</si>
  <si>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</si>
  <si>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</si>
  <si>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</si>
  <si>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</si>
  <si>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</si>
  <si>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</si>
  <si>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</si>
  <si>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</si>
  <si>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</si>
  <si>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</si>
  <si>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</si>
  <si>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</si>
  <si>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</si>
  <si>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</si>
  <si>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</si>
  <si>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</si>
  <si>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</si>
  <si>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</si>
  <si>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</si>
  <si>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</si>
  <si>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</si>
  <si>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</si>
  <si>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</si>
  <si>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</si>
  <si>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</si>
  <si>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</si>
  <si>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</si>
  <si>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</si>
  <si>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</si>
  <si>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</si>
  <si>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</si>
  <si>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</si>
  <si>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</si>
  <si>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</si>
  <si>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</si>
  <si>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</si>
  <si>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</si>
  <si>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</si>
  <si>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</si>
  <si>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</si>
  <si>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</si>
  <si>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</si>
  <si>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</si>
  <si>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</si>
  <si>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</si>
  <si>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</si>
  <si>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</si>
  <si>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</si>
  <si>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</si>
  <si>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</si>
  <si>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</si>
  <si>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</si>
  <si>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</si>
  <si>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</si>
  <si>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</si>
  <si>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</si>
  <si>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</si>
  <si>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</si>
  <si>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</si>
  <si>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</si>
  <si>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</si>
  <si>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</si>
  <si>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</si>
  <si>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</si>
  <si>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</si>
  <si>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</si>
  <si>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</si>
  <si>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</si>
  <si>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</si>
  <si>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</si>
  <si>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</si>
  <si>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</si>
  <si>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</si>
  <si>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</si>
  <si>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</si>
  <si>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</si>
  <si>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</si>
  <si>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</si>
  <si>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</si>
  <si>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</si>
  <si>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</si>
  <si>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</si>
  <si>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</si>
  <si>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</si>
  <si>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</si>
  <si>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</si>
  <si>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</si>
  <si>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</si>
  <si>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</si>
  <si>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</si>
  <si>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</si>
  <si>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</si>
  <si>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</si>
  <si>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</si>
  <si>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</si>
  <si>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</si>
  <si>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</si>
  <si>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</si>
  <si>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</si>
  <si>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</si>
  <si>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</si>
  <si>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</si>
  <si>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</si>
  <si>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</si>
  <si>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</si>
  <si>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</si>
  <si>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</si>
  <si>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</si>
  <si>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</si>
  <si>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</si>
  <si>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</si>
  <si>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</si>
  <si>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</si>
  <si>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</si>
  <si>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</si>
  <si>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</si>
  <si>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</si>
  <si>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</si>
  <si>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</si>
  <si>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</si>
  <si>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</si>
  <si>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</si>
  <si>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</si>
  <si>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</si>
  <si>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</si>
  <si>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</si>
  <si>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</si>
  <si>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</si>
  <si>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</si>
  <si>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</si>
  <si>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</si>
  <si>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</si>
  <si>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</si>
  <si>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</si>
  <si>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</si>
  <si>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</si>
  <si>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</si>
  <si>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</si>
  <si>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</si>
  <si>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</si>
  <si>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</si>
  <si>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</si>
  <si>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</si>
  <si>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</si>
  <si>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</si>
  <si>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</si>
  <si>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</si>
  <si>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</si>
  <si>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</si>
  <si>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</si>
  <si>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</si>
  <si>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</si>
  <si>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</si>
  <si>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</si>
  <si>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</si>
  <si>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</si>
  <si>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</si>
  <si>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</si>
  <si>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</si>
  <si>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</si>
  <si>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</si>
  <si>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</si>
  <si>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</si>
  <si>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</si>
  <si>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</si>
  <si>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</si>
  <si>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</si>
  <si>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</si>
  <si>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</si>
  <si>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</si>
  <si>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</si>
  <si>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</si>
  <si>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</si>
  <si>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</si>
  <si>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</si>
  <si>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</si>
  <si>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</si>
  <si>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</si>
  <si>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</si>
  <si>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</si>
  <si>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</si>
  <si>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</si>
  <si>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</si>
  <si>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</si>
  <si>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</si>
  <si>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</si>
  <si>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</si>
  <si>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</si>
  <si>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</si>
  <si>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</si>
  <si>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</si>
  <si>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</si>
  <si>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</si>
  <si>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</si>
  <si>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</si>
  <si>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</si>
  <si>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</si>
  <si>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</si>
  <si>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</si>
  <si>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</si>
  <si>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</si>
  <si>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</si>
  <si>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</si>
  <si>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</si>
  <si>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</si>
  <si>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</si>
  <si>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</si>
  <si>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</si>
  <si>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</si>
  <si>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</si>
  <si>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</si>
  <si>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</si>
  <si>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</si>
  <si>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</si>
  <si>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</si>
  <si>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</si>
  <si>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</si>
  <si>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</si>
  <si>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</si>
  <si>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</si>
  <si>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</si>
  <si>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</si>
  <si>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</si>
  <si>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</si>
  <si>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</si>
  <si>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</si>
  <si>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</si>
  <si>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</si>
  <si>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</si>
  <si>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</si>
  <si>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</si>
  <si>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</si>
  <si>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</si>
  <si>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</si>
  <si>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</si>
  <si>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</si>
  <si>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</si>
  <si>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</si>
  <si>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</si>
  <si>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</si>
  <si>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</si>
  <si>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</si>
  <si>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</si>
  <si>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</si>
  <si>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</si>
  <si>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</si>
  <si>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</si>
  <si>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</si>
  <si>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</si>
  <si>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</si>
  <si>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</si>
  <si>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</si>
  <si>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</si>
  <si>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</si>
  <si>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</si>
  <si>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</si>
  <si>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</si>
  <si>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</si>
  <si>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</si>
  <si>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</si>
  <si>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</si>
  <si>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</si>
  <si>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</si>
  <si>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</si>
  <si>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</si>
  <si>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</si>
  <si>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</si>
  <si>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</si>
  <si>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</si>
  <si>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</si>
  <si>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</si>
  <si>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</si>
  <si>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</si>
  <si>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</si>
  <si>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</si>
  <si>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</si>
  <si>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</si>
  <si>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</si>
  <si>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</si>
  <si>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</si>
  <si>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</si>
  <si>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</si>
  <si>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</si>
  <si>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</si>
  <si>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</si>
  <si>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</si>
  <si>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</si>
  <si>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</si>
  <si>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</si>
  <si>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</si>
  <si>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</si>
  <si>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</si>
  <si>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</si>
  <si>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</si>
  <si>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</si>
  <si>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</si>
  <si>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</si>
  <si>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</si>
  <si>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</si>
  <si>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</si>
  <si>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</si>
  <si>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</si>
  <si>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</si>
  <si>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</si>
  <si>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</si>
  <si>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</si>
  <si>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</si>
  <si>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</si>
  <si>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</si>
  <si>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</si>
  <si>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</si>
  <si>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</si>
  <si>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</si>
  <si>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</si>
  <si>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</si>
  <si>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</si>
  <si>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</si>
  <si>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</si>
  <si>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</si>
  <si>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</si>
  <si>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</si>
  <si>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</si>
  <si>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</si>
  <si>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</si>
  <si>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</si>
  <si>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</si>
  <si>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</si>
  <si>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</si>
  <si>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</si>
  <si>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</si>
  <si>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</si>
  <si>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</si>
  <si>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</si>
  <si>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</si>
  <si>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</si>
  <si>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</si>
  <si>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</si>
  <si>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</si>
  <si>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</si>
  <si>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</si>
  <si>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</si>
  <si>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</si>
  <si>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</si>
  <si>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</si>
  <si>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</si>
  <si>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</si>
  <si>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</si>
  <si>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</si>
  <si>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</si>
  <si>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</si>
  <si>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</si>
  <si>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</si>
  <si>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</si>
  <si>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</si>
  <si>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</si>
  <si>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</si>
  <si>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</si>
  <si>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</si>
  <si>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</si>
  <si>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</si>
  <si>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</si>
  <si>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</si>
  <si>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</si>
  <si>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</si>
  <si>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</si>
  <si>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</si>
  <si>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</si>
  <si>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</si>
  <si>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</si>
  <si>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</si>
  <si>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</si>
  <si>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</si>
  <si>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</si>
  <si>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</si>
  <si>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</si>
  <si>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</si>
  <si>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</si>
  <si>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</si>
  <si>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</si>
  <si>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</si>
  <si>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</si>
  <si>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</si>
  <si>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</si>
  <si>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</si>
  <si>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</si>
  <si>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</si>
  <si>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</si>
  <si>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</si>
  <si>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</si>
  <si>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</si>
  <si>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</si>
  <si>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</si>
  <si>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</si>
  <si>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</si>
  <si>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</si>
  <si>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</si>
  <si>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</si>
  <si>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</si>
  <si>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</si>
  <si>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</si>
  <si>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</si>
  <si>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</si>
  <si>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</si>
  <si>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</si>
  <si>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</si>
  <si>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</si>
  <si>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</si>
  <si>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</si>
  <si>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</si>
  <si>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</si>
  <si>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</si>
  <si>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</si>
  <si>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</si>
  <si>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</si>
  <si>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</si>
  <si>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</si>
  <si>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</si>
  <si>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</si>
  <si>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</si>
  <si>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</si>
  <si>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</si>
  <si>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</si>
  <si>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</si>
  <si>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</si>
  <si>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</si>
  <si>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</si>
  <si>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</si>
  <si>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</si>
  <si>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</si>
  <si>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</si>
  <si>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</si>
  <si>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</si>
  <si>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</si>
  <si>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</si>
  <si>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</si>
  <si>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</si>
  <si>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</si>
  <si>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</si>
  <si>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</si>
  <si>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</si>
  <si>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</si>
  <si>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</si>
  <si>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</si>
  <si>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</si>
  <si>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</si>
  <si>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</si>
  <si>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30 mins</t>
  </si>
  <si>
    <t>PCM-20251001-00000580</t>
  </si>
  <si>
    <t>Team on the way 60 min</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</si>
  <si>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</si>
  <si>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</si>
  <si>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</si>
  <si>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</si>
  <si>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</si>
  <si>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</si>
  <si>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</si>
  <si>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</si>
  <si>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</si>
  <si>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</si>
  <si>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</si>
  <si>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</si>
  <si>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</si>
  <si>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</si>
  <si>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PCM-20251001-00000509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</si>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</sst>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Calibri"/>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1" totalsRowShown="0" headerRowDxfId="174" dataDxfId="173" headerRowBorderDxfId="171" tableBorderDxfId="172" totalsRowBorderDxfId="170">
  <autoFilter ref="A1:L8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1">
    <sortCondition ref="H1:H81"/>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7" totalsRowShown="0" headerRowDxfId="64" dataDxfId="63" headerRowBorderDxfId="61" tableBorderDxfId="62">
  <autoFilter ref="A1:L12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 totalsRowShown="0" headerRowDxfId="48" dataDxfId="47" headerRowBorderDxfId="45" tableBorderDxfId="46" totalsRowBorderDxfId="44">
  <autoFilter ref="A1:L3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1" totalsRowShown="0" headerRowDxfId="31" dataDxfId="30" headerRowBorderDxfId="28" tableBorderDxfId="29">
  <autoFilter ref="A1:L2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3" totalsRowShown="0" headerRowDxfId="15" dataDxfId="14" headerRowBorderDxfId="12" tableBorderDxfId="13">
  <autoFilter ref="A1:L3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1"/>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268.36965972222242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14.748675925926364</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45931.318085648149</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45931.318085648149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45931.318085648149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45931.318085648149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45931.318085648149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45931.318085648149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45931.318085648149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45931.318085648149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45931.318085648149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45931.318085648149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45931.318085648149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45931.318085648149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45931.318085648149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45931.318085648149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45931.318085648149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45931.318085648149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45931.318085648149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45931.318085648149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45931.318085648149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45931.318085648149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45931.318085648149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45931.318085648149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45931.318085648149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45931.318085648149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45931.318085648149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45931.318085648149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45931.318085648149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45931.318085648149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45931.318085648149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45931.318085648149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45931.318085648149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45931.318085648149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45931.318085648149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45931.318085648149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45931.318085648149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45931.318085648149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45931.318085648149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45931.318085648149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45931.318085648149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45931.318085648149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45931.318085648149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45931.318085648149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45931.318085648149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45931.318085648149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45931.318085648149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45931.318085648149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45931.318085648149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45931.318085648149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45931.318085648149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45931.318085648149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45931.318085648149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45931.318085648149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45931.318085648149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45931.318085648149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45931.318085648149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45931.318085648149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45931.318085648149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45931.318085648149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45931.318085648149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45931.318085648149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45931.318085648149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45931.318085648149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45931.318085648149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45931.318085648149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45931.318085648149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45931.318085648149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45931.318085648149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45931.318085648149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45931.318085648149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45931.318085648149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45931.318085648149</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45931.318085648149</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45931.318085648149</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45931.318085648149</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45931.318085648149</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45931.318085648149</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45931.318085648149</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45931.318085648149</v>
      </c>
      <c r="H81" s="68"/>
      <c r="I81" s="73" t="str">
        <f>IFERROR(VLOOKUP(D81,DB!A:F,6,0),"")</f>
        <v/>
      </c>
      <c r="J81" s="73" t="str">
        <f>IFERROR(VLOOKUP(D81,DB!A:G,7,0),"")</f>
        <v/>
      </c>
      <c r="K81" s="69"/>
      <c r="L81" s="70" t="str">
        <f>IFERROR(VLOOKUP(D81,DB!A:I,9,0),"")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tabSelected="1" workbookViewId="0">
      <selection activeCell="K11" sqref="K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239.66630324073776</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124.59100231481716</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106.31824768518709</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8.0925185185187729</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39056</v>
      </c>
      <c r="B7" s="18" t="str">
        <f>IFERROR(VLOOKUP(D7,DB!A:K,11,0),"")</f>
        <v>R2</v>
      </c>
      <c r="C7" s="18">
        <v>1</v>
      </c>
      <c r="D7" s="18" t="s">
        <v>26514</v>
      </c>
      <c r="E7" s="131" t="s">
        <v>38964</v>
      </c>
      <c r="F7" s="132">
        <v>45931.012673611112</v>
      </c>
      <c r="G7" s="133">
        <f ca="1">IFERROR(NOW()-F7,"-")</f>
        <v>0.30541203703614883</v>
      </c>
      <c r="H7" s="132">
        <v>45931.007696759261</v>
      </c>
      <c r="I7" s="18" t="str">
        <f>IFERROR(VLOOKUP(D7,DB!A:F,6,0),"")</f>
        <v>Power Cube</v>
      </c>
      <c r="J7" s="18" t="str">
        <f>IFERROR(VLOOKUP(D7,DB!A:G,7,0),"")</f>
        <v>Good+No BB Design</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45"/>
      <c r="E8" s="131"/>
      <c r="F8" s="132"/>
      <c r="G8" s="133">
        <f ca="1">IFERROR(NOW()-F8,"-")</f>
        <v>45931.318085648149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45931.318085648149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45931.318085648149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45931.318085648149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45931.318085648149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45931.318085648149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45931.318085648149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45931.318085648149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45931.318085648149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45931.318085648149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45931.318085648149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7"/>
  <sheetViews>
    <sheetView workbookViewId="0">
      <selection activeCell="C7" sqref="C7"/>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24674</v>
      </c>
      <c r="E2" s="18" t="s">
        <v>38964</v>
      </c>
      <c r="F2" s="22">
        <v>45931.305787037039</v>
      </c>
      <c r="G2" s="21">
        <f t="shared" ref="G2:G5" ca="1" si="0">IFERROR(NOW()-F2,"-")</f>
        <v>1.2298611109144986E-2</v>
      </c>
      <c r="H2" s="22">
        <v>45931.300856481481</v>
      </c>
      <c r="I2" s="19" t="str">
        <f>IFERROR(VLOOKUP(D2,DB!A:F,6,0),"")</f>
        <v>SCECO</v>
      </c>
      <c r="J2" s="18" t="str">
        <f>IFERROR(VLOOKUP(D2,DB!A:G,7,0),"")</f>
        <v>Dead+Vandalized</v>
      </c>
      <c r="K2" s="50" t="s">
        <v>39059</v>
      </c>
      <c r="L2" s="23" t="str">
        <f>IFERROR(VLOOKUP(D2,DB!A:I,9,0),"")</f>
        <v>Latis</v>
      </c>
    </row>
    <row r="3" spans="1:13" ht="15" customHeight="1">
      <c r="A3" s="19"/>
      <c r="B3" s="75" t="str">
        <f>IFERROR(VLOOKUP(D3,DB!A:K,11,0),"")</f>
        <v/>
      </c>
      <c r="C3" s="18"/>
      <c r="D3" s="18"/>
      <c r="E3" s="18"/>
      <c r="F3" s="20"/>
      <c r="G3" s="21">
        <f t="shared" ca="1" si="0"/>
        <v>45931.318085648149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45931.318085648149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45931.318085648149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ref="G6:G70" ca="1" si="1">IFERROR(NOW()-F6,"-")</f>
        <v>45931.318085648149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1"/>
        <v>45931.318085648149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45931.318085648149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45931.318085648149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45931.318085648149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45931.318085648149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45931.318085648149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45931.318085648149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45931.318085648149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45931.318085648149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45931.318085648149</v>
      </c>
      <c r="H16" s="22"/>
      <c r="I16" s="19" t="str">
        <f>IFERROR(VLOOKUP(D16,DB!A:F,6,0),"")</f>
        <v/>
      </c>
      <c r="J16" s="18" t="str">
        <f>IFERROR(VLOOKUP(D16,DB!A:G,7,0),"")</f>
        <v/>
      </c>
      <c r="K16" s="50"/>
      <c r="L16" s="23" t="str">
        <f>IFERROR(VLOOKUP(D16,DB!A:I,9,0),"")</f>
        <v/>
      </c>
    </row>
    <row r="17" spans="1:12" ht="15" customHeight="1">
      <c r="A17" s="19"/>
      <c r="B17" s="18" t="str">
        <f>IFERROR(VLOOKUP(#REF!,DB!A:K,11,0),"")</f>
        <v/>
      </c>
      <c r="C17" s="18"/>
      <c r="D17" s="18"/>
      <c r="E17" s="18"/>
      <c r="F17" s="20"/>
      <c r="G17" s="21">
        <f t="shared" ca="1" si="1"/>
        <v>45931.318085648149</v>
      </c>
      <c r="H17" s="22"/>
      <c r="I17" s="19" t="str">
        <f>IFERROR(VLOOKUP(#REF!,DB!A:F,6,0),"")</f>
        <v/>
      </c>
      <c r="J17" s="18" t="str">
        <f>IFERROR(VLOOKUP(#REF!,DB!A:G,7,0),"")</f>
        <v/>
      </c>
      <c r="K17" s="50"/>
      <c r="L17" s="23" t="str">
        <f>IFERROR(VLOOKUP(#REF!,DB!A:I,9,0),"")</f>
        <v/>
      </c>
    </row>
    <row r="18" spans="1:12" ht="15" customHeight="1">
      <c r="A18" s="19"/>
      <c r="B18" s="75" t="str">
        <f>IFERROR(VLOOKUP(D18,DB!A:K,11,0),"")</f>
        <v/>
      </c>
      <c r="C18" s="18"/>
      <c r="D18" s="18"/>
      <c r="E18" s="18"/>
      <c r="F18" s="20"/>
      <c r="G18" s="21">
        <f t="shared" ca="1" si="1"/>
        <v>45931.318085648149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1"/>
        <v>45931.318085648149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45931.318085648149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45931.318085648149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45931.318085648149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45931.318085648149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45931.318085648149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45931.318085648149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45931.318085648149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45931.318085648149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45931.318085648149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45931.318085648149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45931.318085648149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45931.318085648149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45931.318085648149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45931.318085648149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45931.318085648149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45931.318085648149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45931.318085648149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45931.318085648149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45931.318085648149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45931.318085648149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45931.318085648149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45931.318085648149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45931.318085648149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45931.318085648149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45931.318085648149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45931.318085648149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45931.318085648149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45931.318085648149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45931.318085648149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45931.318085648149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45931.318085648149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45931.318085648149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45931.318085648149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45931.318085648149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45931.318085648149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45931.318085648149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45931.318085648149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45931.318085648149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45931.318085648149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45931.318085648149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45931.318085648149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45931.318085648149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45931.318085648149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45931.318085648149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45931.318085648149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45931.318085648149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45931.318085648149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45931.318085648149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45931.318085648149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45931.318085648149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45931.318085648149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ref="G71:G134" ca="1" si="2">IFERROR(NOW()-F71,"-")</f>
        <v>45931.318085648149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2"/>
        <v>45931.318085648149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45931.318085648149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45931.318085648149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45931.318085648149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45931.318085648149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45931.318085648149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45931.318085648149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45931.318085648149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45931.318085648149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45931.318085648149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45931.318085648149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45931.318085648149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45931.318085648149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45931.318085648149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45931.318085648149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45931.318085648149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45931.318085648149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45931.318085648149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45931.318085648149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45931.318085648149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45931.318085648149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45931.318085648149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45931.318085648149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45931.318085648149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45931.318085648149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45931.318085648149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45931.318085648149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45931.318085648149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45931.318085648149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45931.318085648149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45931.318085648149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45931.318085648149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45931.318085648149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45931.318085648149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45931.318085648149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45931.318085648149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45931.318085648149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45931.318085648149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45931.318085648149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45931.318085648149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45931.318085648149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45931.318085648149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45931.318085648149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45931.318085648149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45931.318085648149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45931.318085648149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45931.318085648149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45931.318085648149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45931.318085648149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45931.318085648149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45931.318085648149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45931.318085648149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45931.318085648149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45931.318085648149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45931.318085648149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45931.318085648149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45931.318085648149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45931.318085648149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45931.318085648149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45931.318085648149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45931.318085648149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45931.318085648149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45931.318085648149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ref="G135:G198" ca="1" si="3">IFERROR(NOW()-F135,"-")</f>
        <v>45931.318085648149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3"/>
        <v>45931.318085648149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45931.318085648149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45931.318085648149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45931.318085648149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45931.318085648149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45931.318085648149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45931.318085648149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45931.318085648149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45931.318085648149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45931.318085648149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45931.318085648149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45931.318085648149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45931.318085648149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45931.318085648149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45931.318085648149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45931.318085648149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45931.318085648149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45931.318085648149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45931.318085648149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45931.318085648149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45931.318085648149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45931.318085648149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45931.318085648149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45931.318085648149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45931.318085648149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45931.318085648149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45931.318085648149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45931.318085648149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45931.318085648149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45931.318085648149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45931.318085648149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45931.318085648149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45931.318085648149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45931.318085648149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45931.318085648149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45931.318085648149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45931.318085648149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45931.318085648149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45931.318085648149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45931.318085648149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45931.318085648149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45931.318085648149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45931.318085648149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45931.318085648149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45931.318085648149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45931.318085648149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45931.318085648149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45931.318085648149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45931.318085648149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45931.318085648149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45931.318085648149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45931.318085648149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45931.318085648149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45931.318085648149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45931.318085648149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45931.318085648149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45931.318085648149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45931.318085648149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45931.318085648149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45931.318085648149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45931.318085648149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45931.318085648149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45931.318085648149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ref="G199:G262" ca="1" si="4">IFERROR(NOW()-F199,"-")</f>
        <v>45931.318085648149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4"/>
        <v>45931.318085648149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45931.318085648149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45931.318085648149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45931.318085648149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45931.318085648149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45931.318085648149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45931.318085648149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45931.318085648149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45931.318085648149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45931.318085648149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45931.318085648149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45931.318085648149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45931.318085648149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45931.318085648149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45931.318085648149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45931.318085648149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45931.318085648149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45931.318085648149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45931.318085648149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45931.318085648149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45931.318085648149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45931.318085648149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45931.318085648149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45931.318085648149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45931.318085648149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45931.318085648149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45931.318085648149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45931.318085648149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45931.318085648149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45931.318085648149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45931.318085648149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45931.318085648149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45931.318085648149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45931.318085648149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45931.318085648149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45931.318085648149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45931.318085648149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45931.318085648149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45931.318085648149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45931.318085648149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45931.318085648149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45931.318085648149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45931.318085648149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45931.318085648149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45931.318085648149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45931.318085648149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45931.318085648149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45931.318085648149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45931.318085648149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45931.318085648149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45931.318085648149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45931.318085648149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45931.318085648149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45931.318085648149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45931.318085648149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45931.318085648149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45931.318085648149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45931.318085648149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45931.318085648149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45931.318085648149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45931.318085648149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45931.318085648149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45931.318085648149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ref="G263:G326" ca="1" si="5">IFERROR(NOW()-F263,"-")</f>
        <v>45931.318085648149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5"/>
        <v>45931.318085648149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45931.318085648149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45931.318085648149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45931.318085648149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45931.318085648149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45931.318085648149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45931.318085648149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45931.318085648149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45931.318085648149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45931.318085648149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45931.318085648149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45931.318085648149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45931.318085648149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45931.318085648149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45931.318085648149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45931.318085648149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45931.318085648149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45931.318085648149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45931.318085648149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45931.318085648149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45931.318085648149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45931.318085648149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45931.318085648149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45931.318085648149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45931.318085648149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45931.318085648149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45931.318085648149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45931.318085648149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45931.318085648149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45931.318085648149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45931.318085648149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45931.318085648149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45931.318085648149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45931.318085648149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45931.318085648149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45931.318085648149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45931.318085648149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45931.318085648149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45931.318085648149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45931.318085648149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45931.318085648149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45931.318085648149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45931.318085648149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45931.318085648149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45931.318085648149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45931.318085648149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45931.318085648149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45931.318085648149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45931.318085648149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45931.318085648149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45931.318085648149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45931.318085648149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45931.318085648149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45931.318085648149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45931.318085648149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45931.318085648149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45931.318085648149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45931.318085648149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45931.318085648149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45931.318085648149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45931.318085648149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45931.318085648149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45931.318085648149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ref="G327:G390" ca="1" si="6">IFERROR(NOW()-F327,"-")</f>
        <v>45931.318085648149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6"/>
        <v>45931.318085648149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45931.318085648149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45931.318085648149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45931.318085648149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45931.318085648149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45931.318085648149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45931.318085648149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45931.318085648149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45931.318085648149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45931.318085648149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45931.318085648149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45931.318085648149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45931.318085648149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45931.318085648149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45931.318085648149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45931.318085648149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45931.318085648149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45931.318085648149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45931.318085648149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45931.318085648149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45931.318085648149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45931.318085648149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45931.318085648149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45931.318085648149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45931.318085648149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45931.318085648149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45931.318085648149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45931.318085648149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45931.318085648149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45931.318085648149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45931.318085648149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45931.318085648149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45931.318085648149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45931.318085648149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45931.318085648149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45931.318085648149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45931.318085648149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45931.318085648149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45931.318085648149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45931.318085648149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45931.318085648149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45931.318085648149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45931.318085648149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45931.318085648149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45931.318085648149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45931.318085648149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45931.318085648149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45931.318085648149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45931.318085648149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45931.318085648149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45931.318085648149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45931.318085648149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45931.318085648149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45931.318085648149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45931.318085648149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45931.318085648149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45931.318085648149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45931.318085648149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45931.318085648149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45931.318085648149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45931.318085648149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45931.318085648149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45931.318085648149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ref="G391:G454" ca="1" si="7">IFERROR(NOW()-F391,"-")</f>
        <v>45931.318085648149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7"/>
        <v>45931.318085648149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45931.318085648149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45931.318085648149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45931.318085648149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45931.318085648149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45931.318085648149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45931.318085648149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45931.318085648149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45931.318085648149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45931.318085648149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45931.318085648149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45931.318085648149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45931.318085648149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45931.318085648149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45931.318085648149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45931.318085648149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45931.318085648149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45931.318085648149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45931.318085648149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45931.318085648149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45931.318085648149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45931.318085648149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45931.318085648149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45931.318085648149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45931.318085648149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45931.318085648149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45931.318085648149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45931.318085648149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45931.318085648149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45931.318085648149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45931.318085648149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45931.318085648149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45931.318085648149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45931.318085648149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45931.318085648149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45931.318085648149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45931.318085648149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45931.318085648149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45931.318085648149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45931.318085648149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45931.318085648149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45931.318085648149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45931.318085648149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45931.318085648149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45931.318085648149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45931.318085648149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45931.318085648149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45931.318085648149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45931.318085648149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45931.318085648149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45931.318085648149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45931.318085648149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45931.318085648149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45931.318085648149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45931.318085648149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45931.318085648149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45931.318085648149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45931.318085648149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45931.318085648149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45931.318085648149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45931.318085648149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45931.318085648149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45931.318085648149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ref="G455:G518" ca="1" si="8">IFERROR(NOW()-F455,"-")</f>
        <v>45931.318085648149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8"/>
        <v>45931.318085648149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45931.318085648149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45931.318085648149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45931.318085648149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45931.318085648149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45931.318085648149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45931.318085648149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45931.318085648149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45931.318085648149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45931.318085648149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45931.318085648149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45931.318085648149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45931.318085648149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45931.318085648149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45931.318085648149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45931.318085648149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45931.318085648149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45931.318085648149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45931.318085648149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45931.318085648149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45931.318085648149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45931.318085648149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45931.318085648149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45931.318085648149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45931.318085648149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45931.318085648149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45931.318085648149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45931.318085648149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45931.318085648149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45931.318085648149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45931.318085648149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45931.318085648149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45931.318085648149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45931.318085648149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45931.318085648149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45931.318085648149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45931.318085648149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45931.318085648149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45931.318085648149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45931.318085648149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45931.318085648149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45931.318085648149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45931.318085648149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45931.318085648149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45931.318085648149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45931.318085648149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45931.318085648149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45931.318085648149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45931.318085648149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45931.318085648149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45931.318085648149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45931.318085648149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45931.318085648149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45931.318085648149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45931.318085648149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45931.318085648149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45931.318085648149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45931.318085648149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45931.318085648149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45931.318085648149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45931.318085648149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45931.318085648149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45931.318085648149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ref="G519:G582" ca="1" si="9">IFERROR(NOW()-F519,"-")</f>
        <v>45931.318085648149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9"/>
        <v>45931.318085648149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45931.318085648149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45931.318085648149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45931.318085648149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45931.318085648149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45931.318085648149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45931.318085648149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45931.318085648149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45931.318085648149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45931.318085648149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45931.318085648149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45931.318085648149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45931.318085648149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45931.318085648149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45931.318085648149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45931.318085648149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45931.318085648149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45931.318085648149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45931.318085648149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45931.318085648149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45931.318085648149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45931.318085648149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45931.318085648149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45931.318085648149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45931.318085648149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45931.318085648149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45931.318085648149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45931.318085648149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45931.318085648149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45931.318085648149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45931.318085648149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45931.318085648149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45931.318085648149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45931.318085648149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45931.318085648149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45931.318085648149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45931.318085648149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45931.318085648149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45931.318085648149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45931.318085648149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45931.318085648149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45931.318085648149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45931.318085648149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45931.318085648149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45931.318085648149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45931.318085648149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45931.318085648149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45931.318085648149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45931.318085648149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45931.318085648149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45931.318085648149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45931.318085648149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45931.318085648149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45931.318085648149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45931.318085648149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45931.318085648149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45931.318085648149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45931.318085648149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45931.318085648149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45931.318085648149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45931.318085648149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45931.318085648149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45931.318085648149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ref="G583:G646" ca="1" si="10">IFERROR(NOW()-F583,"-")</f>
        <v>45931.318085648149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10"/>
        <v>45931.318085648149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45931.318085648149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45931.318085648149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45931.318085648149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45931.318085648149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45931.318085648149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45931.318085648149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45931.318085648149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45931.318085648149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45931.318085648149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45931.318085648149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45931.318085648149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45931.318085648149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45931.318085648149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45931.318085648149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45931.318085648149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45931.318085648149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45931.318085648149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45931.318085648149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45931.318085648149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45931.318085648149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45931.318085648149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45931.318085648149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45931.318085648149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45931.318085648149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45931.318085648149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45931.318085648149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45931.318085648149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45931.318085648149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45931.318085648149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45931.318085648149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45931.318085648149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45931.318085648149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45931.318085648149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45931.318085648149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45931.318085648149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45931.318085648149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45931.318085648149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45931.318085648149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45931.318085648149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45931.318085648149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45931.318085648149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45931.318085648149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45931.318085648149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45931.318085648149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45931.318085648149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45931.318085648149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45931.318085648149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45931.318085648149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45931.318085648149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45931.318085648149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45931.318085648149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45931.318085648149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45931.318085648149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45931.318085648149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45931.318085648149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45931.318085648149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45931.318085648149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45931.318085648149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45931.318085648149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45931.318085648149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45931.318085648149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45931.318085648149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ref="G647:G710" ca="1" si="11">IFERROR(NOW()-F647,"-")</f>
        <v>45931.318085648149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1"/>
        <v>45931.318085648149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45931.318085648149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45931.318085648149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45931.318085648149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45931.318085648149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45931.318085648149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45931.318085648149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45931.318085648149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45931.318085648149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45931.318085648149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45931.318085648149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45931.318085648149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45931.318085648149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45931.318085648149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45931.318085648149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45931.318085648149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45931.318085648149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45931.318085648149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45931.318085648149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45931.318085648149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45931.318085648149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45931.318085648149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45931.318085648149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45931.318085648149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45931.318085648149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45931.318085648149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45931.318085648149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45931.318085648149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45931.318085648149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45931.318085648149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45931.318085648149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45931.318085648149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45931.318085648149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45931.318085648149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45931.318085648149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45931.318085648149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45931.318085648149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45931.318085648149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45931.318085648149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45931.318085648149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45931.318085648149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45931.318085648149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45931.318085648149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45931.318085648149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45931.318085648149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45931.318085648149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45931.318085648149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45931.318085648149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45931.318085648149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45931.318085648149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45931.318085648149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45931.318085648149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45931.318085648149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45931.318085648149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45931.318085648149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45931.318085648149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45931.318085648149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45931.318085648149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45931.318085648149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45931.318085648149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45931.318085648149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45931.318085648149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45931.318085648149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ref="G711:G774" ca="1" si="12">IFERROR(NOW()-F711,"-")</f>
        <v>45931.318085648149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2"/>
        <v>45931.318085648149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45931.318085648149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45931.318085648149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45931.318085648149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45931.318085648149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45931.318085648149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45931.318085648149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45931.318085648149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45931.318085648149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45931.318085648149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45931.318085648149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45931.318085648149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45931.318085648149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45931.318085648149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45931.318085648149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45931.318085648149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45931.318085648149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45931.318085648149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45931.318085648149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45931.318085648149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45931.318085648149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45931.318085648149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45931.318085648149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45931.318085648149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45931.318085648149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45931.318085648149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45931.318085648149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45931.318085648149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45931.318085648149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45931.318085648149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45931.318085648149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45931.318085648149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45931.318085648149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45931.318085648149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45931.318085648149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45931.318085648149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45931.318085648149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45931.318085648149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45931.318085648149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45931.318085648149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45931.318085648149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45931.318085648149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45931.318085648149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45931.318085648149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45931.318085648149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45931.318085648149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45931.318085648149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45931.318085648149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45931.318085648149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45931.318085648149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45931.318085648149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45931.318085648149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45931.318085648149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45931.318085648149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45931.318085648149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45931.318085648149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45931.318085648149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45931.318085648149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45931.318085648149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45931.318085648149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45931.318085648149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45931.318085648149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45931.318085648149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ref="G775:G838" ca="1" si="13">IFERROR(NOW()-F775,"-")</f>
        <v>45931.318085648149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3"/>
        <v>45931.318085648149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45931.318085648149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45931.318085648149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45931.318085648149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45931.318085648149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45931.318085648149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45931.318085648149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45931.318085648149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45931.318085648149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45931.318085648149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45931.318085648149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45931.318085648149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45931.318085648149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45931.318085648149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45931.318085648149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45931.318085648149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45931.318085648149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45931.318085648149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45931.318085648149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45931.318085648149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45931.318085648149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45931.318085648149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45931.318085648149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45931.318085648149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45931.318085648149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45931.318085648149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45931.318085648149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45931.318085648149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45931.318085648149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45931.318085648149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45931.318085648149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45931.318085648149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45931.318085648149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45931.318085648149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45931.318085648149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45931.318085648149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45931.318085648149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45931.318085648149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45931.318085648149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45931.318085648149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45931.318085648149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45931.318085648149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45931.318085648149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45931.318085648149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45931.318085648149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45931.318085648149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45931.318085648149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45931.318085648149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45931.318085648149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45931.318085648149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45931.318085648149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45931.318085648149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45931.318085648149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45931.318085648149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45931.318085648149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45931.318085648149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45931.318085648149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45931.318085648149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45931.318085648149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45931.318085648149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45931.318085648149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45931.318085648149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45931.318085648149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ref="G839:G902" ca="1" si="14">IFERROR(NOW()-F839,"-")</f>
        <v>45931.318085648149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4"/>
        <v>45931.318085648149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45931.318085648149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45931.318085648149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45931.318085648149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45931.318085648149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45931.318085648149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45931.318085648149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45931.318085648149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45931.318085648149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45931.318085648149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45931.318085648149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45931.318085648149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45931.318085648149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45931.318085648149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45931.318085648149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45931.318085648149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45931.318085648149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45931.318085648149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45931.318085648149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45931.318085648149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45931.318085648149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45931.318085648149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45931.318085648149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45931.318085648149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45931.318085648149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45931.318085648149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45931.318085648149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45931.318085648149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45931.318085648149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45931.318085648149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45931.318085648149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45931.318085648149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45931.318085648149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45931.318085648149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45931.318085648149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45931.318085648149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45931.318085648149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45931.318085648149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45931.318085648149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45931.318085648149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45931.318085648149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45931.318085648149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45931.318085648149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45931.318085648149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45931.318085648149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45931.318085648149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45931.318085648149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45931.318085648149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45931.318085648149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45931.318085648149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45931.318085648149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45931.318085648149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45931.318085648149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45931.318085648149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45931.318085648149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45931.318085648149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45931.318085648149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45931.318085648149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45931.318085648149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45931.318085648149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45931.318085648149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45931.318085648149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45931.318085648149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ref="G903:G966" ca="1" si="15">IFERROR(NOW()-F903,"-")</f>
        <v>45931.318085648149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5"/>
        <v>45931.318085648149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45931.318085648149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45931.318085648149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45931.318085648149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45931.318085648149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45931.318085648149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45931.318085648149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45931.318085648149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45931.318085648149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45931.318085648149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45931.318085648149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45931.318085648149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45931.318085648149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45931.318085648149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45931.318085648149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45931.318085648149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45931.318085648149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45931.318085648149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45931.318085648149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45931.318085648149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45931.318085648149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45931.318085648149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45931.318085648149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45931.318085648149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45931.318085648149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45931.318085648149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45931.318085648149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45931.318085648149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45931.318085648149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45931.318085648149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45931.318085648149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45931.318085648149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45931.318085648149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45931.318085648149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45931.318085648149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45931.318085648149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45931.318085648149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45931.318085648149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45931.318085648149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45931.318085648149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45931.318085648149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45931.318085648149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45931.318085648149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45931.318085648149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45931.318085648149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45931.318085648149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45931.318085648149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45931.318085648149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45931.318085648149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45931.318085648149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45931.318085648149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45931.318085648149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45931.318085648149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45931.318085648149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45931.318085648149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45931.318085648149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45931.318085648149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45931.318085648149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45931.318085648149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45931.318085648149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45931.318085648149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45931.318085648149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45931.318085648149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ref="G967:G1030" ca="1" si="16">IFERROR(NOW()-F967,"-")</f>
        <v>45931.318085648149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6"/>
        <v>45931.318085648149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45931.318085648149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45931.318085648149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45931.318085648149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45931.318085648149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45931.318085648149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45931.318085648149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45931.318085648149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45931.318085648149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45931.318085648149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45931.318085648149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45931.318085648149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45931.318085648149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45931.318085648149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45931.318085648149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45931.318085648149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45931.318085648149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45931.318085648149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45931.318085648149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45931.318085648149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45931.318085648149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45931.318085648149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45931.318085648149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45931.318085648149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45931.318085648149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45931.318085648149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45931.318085648149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45931.318085648149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45931.318085648149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45931.318085648149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45931.318085648149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45931.318085648149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45931.318085648149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45931.318085648149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45931.318085648149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45931.318085648149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45931.318085648149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45931.318085648149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45931.318085648149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45931.318085648149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45931.318085648149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45931.318085648149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45931.318085648149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45931.318085648149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45931.318085648149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45931.318085648149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45931.318085648149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45931.318085648149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45931.318085648149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45931.318085648149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45931.318085648149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45931.318085648149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45931.318085648149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45931.318085648149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45931.318085648149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45931.318085648149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45931.318085648149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45931.318085648149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45931.318085648149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45931.318085648149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45931.318085648149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45931.318085648149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45931.318085648149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ref="G1031:G1094" ca="1" si="17">IFERROR(NOW()-F1031,"-")</f>
        <v>45931.318085648149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7"/>
        <v>45931.318085648149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45931.318085648149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45931.318085648149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45931.318085648149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45931.318085648149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45931.318085648149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45931.318085648149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45931.318085648149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45931.318085648149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45931.318085648149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45931.318085648149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45931.318085648149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45931.318085648149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45931.318085648149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45931.318085648149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45931.318085648149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45931.318085648149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45931.318085648149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45931.318085648149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45931.318085648149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45931.318085648149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45931.318085648149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45931.318085648149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45931.318085648149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45931.318085648149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45931.318085648149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45931.318085648149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45931.318085648149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45931.318085648149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45931.318085648149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45931.318085648149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45931.318085648149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45931.318085648149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45931.318085648149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45931.318085648149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45931.318085648149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45931.318085648149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45931.318085648149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45931.318085648149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45931.318085648149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45931.318085648149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45931.318085648149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45931.318085648149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45931.318085648149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45931.318085648149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45931.318085648149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45931.318085648149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45931.318085648149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45931.318085648149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45931.318085648149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45931.318085648149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45931.318085648149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45931.318085648149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45931.318085648149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45931.318085648149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45931.318085648149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45931.318085648149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45931.318085648149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45931.318085648149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45931.318085648149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45931.318085648149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45931.318085648149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45931.318085648149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ref="G1095:G1158" ca="1" si="18">IFERROR(NOW()-F1095,"-")</f>
        <v>45931.318085648149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8"/>
        <v>45931.318085648149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45931.318085648149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45931.318085648149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45931.318085648149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45931.318085648149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45931.318085648149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45931.318085648149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45931.318085648149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45931.318085648149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45931.318085648149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45931.318085648149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45931.318085648149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45931.318085648149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45931.318085648149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45931.318085648149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45931.318085648149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45931.318085648149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45931.318085648149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45931.318085648149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45931.318085648149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45931.318085648149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45931.318085648149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45931.318085648149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45931.318085648149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45931.318085648149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45931.318085648149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45931.318085648149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45931.318085648149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45931.318085648149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45931.318085648149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45931.318085648149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45931.318085648149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45931.318085648149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45931.318085648149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45931.318085648149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45931.318085648149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45931.318085648149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45931.318085648149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45931.318085648149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45931.318085648149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45931.318085648149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45931.318085648149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45931.318085648149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45931.318085648149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45931.318085648149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45931.318085648149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45931.318085648149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45931.318085648149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45931.318085648149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45931.318085648149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45931.318085648149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45931.318085648149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45931.318085648149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45931.318085648149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45931.318085648149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45931.318085648149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45931.318085648149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45931.318085648149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45931.318085648149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45931.318085648149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45931.318085648149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45931.318085648149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45931.318085648149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ref="G1159:G1222" ca="1" si="19">IFERROR(NOW()-F1159,"-")</f>
        <v>45931.318085648149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9"/>
        <v>45931.318085648149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45931.318085648149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45931.318085648149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45931.318085648149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45931.318085648149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45931.318085648149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45931.318085648149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45931.318085648149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45931.318085648149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45931.318085648149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45931.318085648149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45931.318085648149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45931.318085648149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45931.318085648149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45931.318085648149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45931.318085648149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45931.318085648149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45931.318085648149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45931.318085648149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45931.318085648149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45931.318085648149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45931.318085648149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45931.318085648149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45931.318085648149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45931.318085648149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45931.318085648149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45931.318085648149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45931.318085648149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45931.318085648149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45931.318085648149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45931.318085648149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45931.318085648149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45931.318085648149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45931.318085648149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45931.318085648149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45931.318085648149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45931.318085648149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45931.318085648149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45931.318085648149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45931.318085648149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45931.318085648149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45931.318085648149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45931.318085648149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45931.318085648149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45931.318085648149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45931.318085648149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45931.318085648149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45931.318085648149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45931.318085648149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45931.318085648149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45931.318085648149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45931.318085648149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45931.318085648149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45931.318085648149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45931.318085648149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45931.318085648149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45931.318085648149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45931.318085648149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45931.318085648149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45931.318085648149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45931.318085648149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45931.318085648149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45931.318085648149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ref="G1223:G1237" ca="1" si="20">IFERROR(NOW()-F1223,"-")</f>
        <v>45931.318085648149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20"/>
        <v>45931.318085648149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45931.318085648149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45931.318085648149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45931.318085648149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45931.318085648149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45931.318085648149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45931.318085648149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45931.318085648149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45931.318085648149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45931.318085648149</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45931.318085648149</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45931.318085648149</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45931.318085648149</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45931.318085648149</v>
      </c>
      <c r="H1237" s="22"/>
      <c r="I1237" s="19" t="str">
        <f>IFERROR(VLOOKUP(D1237,DB!A:F,6,0),"")</f>
        <v/>
      </c>
      <c r="J1237" s="18" t="str">
        <f>IFERROR(VLOOKUP(D1237,DB!A:G,7,0),"")</f>
        <v/>
      </c>
      <c r="K1237" s="50"/>
      <c r="L1237" s="23" t="str">
        <f>IFERROR(VLOOKUP(D1237,DB!A:I,9,0),"")</f>
        <v/>
      </c>
    </row>
  </sheetData>
  <dataValidations count="2">
    <dataValidation allowBlank="1" showInputMessage="1" showErrorMessage="1" sqref="E1" xr:uid="{5914219A-CB83-432D-936A-CC0CB6F3982A}"/>
    <dataValidation type="list" allowBlank="1" showInputMessage="1" showErrorMessage="1" sqref="E2:E12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227.83736805555236</v>
      </c>
      <c r="H2" s="113">
        <v>45703.474768518521</v>
      </c>
      <c r="I2" s="110" t="str">
        <f>IFERROR(VLOOKUP(D2,DB!A:F,6,0),"")</f>
        <v>SCECO</v>
      </c>
      <c r="J2" s="110" t="str">
        <f>IFERROR(VLOOKUP(D2,DB!A:G,7,0),"")</f>
        <v>Dead</v>
      </c>
      <c r="K2" s="115" t="s">
        <v>39061</v>
      </c>
      <c r="L2" s="107" t="str">
        <f>IFERROR(VLOOKUP(D2,DB!A:I,9,0),"")</f>
        <v>Latis</v>
      </c>
    </row>
    <row r="3" spans="1:16" ht="15" customHeight="1">
      <c r="A3" s="110" t="s">
        <v>39062</v>
      </c>
      <c r="B3" s="110" t="str">
        <f>IFERROR(VLOOKUP(D3,DB!A:K,11,0),"")</f>
        <v>R4</v>
      </c>
      <c r="C3" s="111">
        <v>2</v>
      </c>
      <c r="D3" s="107" t="s">
        <v>39063</v>
      </c>
      <c r="E3" s="112" t="s">
        <v>38964</v>
      </c>
      <c r="F3" s="113">
        <v>45930.890277777777</v>
      </c>
      <c r="G3" s="114">
        <f ca="1">IFERROR(NOW()-F3,"")</f>
        <v>0.42780787037190748</v>
      </c>
      <c r="H3" s="113">
        <v>45930.847372685188</v>
      </c>
      <c r="I3" s="110" t="str">
        <f>IFERROR(VLOOKUP(D3,DB!A:F,6,0),"")</f>
        <v>SCECO</v>
      </c>
      <c r="J3" s="110" t="str">
        <f>IFERROR(VLOOKUP(D3,DB!A:G,7,0),"")</f>
        <v>In progress</v>
      </c>
      <c r="K3" s="115" t="s">
        <v>39064</v>
      </c>
      <c r="L3" s="107" t="str">
        <f>IFERROR(VLOOKUP(D3,DB!A:I,9,0),"")</f>
        <v>Latis</v>
      </c>
    </row>
    <row r="4" spans="1:16" ht="15" customHeight="1">
      <c r="A4" s="110"/>
      <c r="B4" s="110" t="str">
        <f>IFERROR(VLOOKUP(D4,DB!A:K,11,0),"")</f>
        <v/>
      </c>
      <c r="C4" s="111"/>
      <c r="D4" s="107"/>
      <c r="E4" s="112"/>
      <c r="F4" s="113"/>
      <c r="G4" s="114">
        <f ca="1">IFERROR(NOW()-F4,"")</f>
        <v>45931.318085648149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45931.318085648149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45931.318085648149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45931.318085648149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45931.318085648149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45931.318085648149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45931.318085648149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45931.318085648149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45931.318085648149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45931.318085648149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45931.318085648149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45931.318085648149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45931.318085648149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45931.318085648149</v>
      </c>
      <c r="H17" s="113"/>
      <c r="I17" s="110" t="str">
        <f>IFERROR(VLOOKUP(D17,DB!A:F,6,0),"")</f>
        <v/>
      </c>
      <c r="J17" s="110" t="str">
        <f>IFERROR(VLOOKUP(D17,DB!A:G,7,0),"")</f>
        <v/>
      </c>
      <c r="K17" s="115"/>
      <c r="L17" s="107" t="str">
        <f>IFERROR(VLOOKUP(D17,DB!A:I,9,0),"")</f>
        <v/>
      </c>
    </row>
    <row r="18" spans="1:12" ht="15" customHeight="1">
      <c r="A18" s="110"/>
      <c r="B18" s="110" t="str">
        <f>IFERROR(VLOOKUP(D19,DB!A:K,11,0),"")</f>
        <v/>
      </c>
      <c r="C18" s="111"/>
      <c r="D18" s="144"/>
      <c r="E18" s="112"/>
      <c r="F18" s="113"/>
      <c r="G18" s="114">
        <f ca="1">IFERROR(NOW()-F18,"")</f>
        <v>45931.318085648149</v>
      </c>
      <c r="H18" s="113"/>
      <c r="I18" s="110" t="str">
        <f>IFERROR(VLOOKUP(D19,DB!A:F,6,0),"")</f>
        <v/>
      </c>
      <c r="J18" s="110" t="str">
        <f>IFERROR(VLOOKUP(D19,DB!A:G,7,0),"")</f>
        <v/>
      </c>
      <c r="K18" s="115"/>
      <c r="L18" s="107" t="str">
        <f>IFERROR(VLOOKUP(D19,DB!A:I,9,0),"")</f>
        <v/>
      </c>
    </row>
    <row r="19" spans="1:12" ht="15" customHeight="1">
      <c r="A19" s="110"/>
      <c r="B19" s="110" t="str">
        <f>IFERROR(VLOOKUP(#REF!,DB!A:K,11,0),"")</f>
        <v/>
      </c>
      <c r="C19" s="111"/>
      <c r="D19" s="107"/>
      <c r="E19" s="112"/>
      <c r="F19" s="113"/>
      <c r="G19" s="114">
        <f ca="1">IFERROR(NOW()-F19,"")</f>
        <v>45931.318085648149</v>
      </c>
      <c r="H19" s="113"/>
      <c r="I19" s="110" t="str">
        <f>IFERROR(VLOOKUP(#REF!,DB!A:F,6,0),"")</f>
        <v/>
      </c>
      <c r="J19" s="110" t="str">
        <f>IFERROR(VLOOKUP(#REF!,DB!A:G,7,0),"")</f>
        <v/>
      </c>
      <c r="K19" s="115"/>
      <c r="L19" s="107" t="str">
        <f>IFERROR(VLOOKUP(#REF!,DB!A:I,9,0),"")</f>
        <v/>
      </c>
    </row>
    <row r="20" spans="1:12" ht="15" customHeight="1">
      <c r="A20" s="110"/>
      <c r="B20" s="110" t="str">
        <f>IFERROR(VLOOKUP(D20,DB!A:K,11,0),"")</f>
        <v/>
      </c>
      <c r="C20" s="111"/>
      <c r="D20" s="107"/>
      <c r="E20" s="112"/>
      <c r="F20" s="113"/>
      <c r="G20" s="114">
        <f ca="1">IFERROR(NOW()-F20,"")</f>
        <v>45931.318085648149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45931.318085648149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45931.318085648149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45931.318085648149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45931.318085648149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45931.318085648149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45931.318085648149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45931.318085648149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45931.318085648149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45931.318085648149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45931.318085648149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45931.318085648149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45931.318085648149</v>
      </c>
      <c r="H32" s="113"/>
      <c r="I32" s="110" t="str">
        <f>IFERROR(VLOOKUP(D32,DB!A:F,6,0),"")</f>
        <v/>
      </c>
      <c r="J32" s="110" t="str">
        <f>IFERROR(VLOOKUP(D32,DB!A:G,7,0),"")</f>
        <v/>
      </c>
      <c r="K32" s="115"/>
      <c r="L32" s="107" t="str">
        <f>IFERROR(VLOOKUP(D32,DB!A:I,9,0),"")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39065</v>
      </c>
      <c r="B2" s="37" t="str">
        <f>IFERROR(VLOOKUP(D2,DB!A:K,11,0),"")</f>
        <v>R5</v>
      </c>
      <c r="C2" s="37">
        <v>3</v>
      </c>
      <c r="D2" s="37" t="s">
        <v>36000</v>
      </c>
      <c r="E2" s="37" t="s">
        <v>38964</v>
      </c>
      <c r="F2" s="38">
        <v>45891.832060185188</v>
      </c>
      <c r="G2" s="39">
        <f t="shared" ref="G2" ca="1" si="0">IFERROR(NOW()-F2,"-")</f>
        <v>39.486025462960242</v>
      </c>
      <c r="H2" s="38">
        <v>45891.790393518517</v>
      </c>
      <c r="I2" s="37" t="str">
        <f>IFERROR(VLOOKUP(D2,DB!A:F,6,0),"")</f>
        <v>Generator-SG</v>
      </c>
      <c r="J2" s="37" t="str">
        <f>IFERROR(VLOOKUP(D2,DB!A:G,7,0),"")</f>
        <v>Vandalized</v>
      </c>
      <c r="K2" s="37" t="s">
        <v>39066</v>
      </c>
      <c r="L2" s="37" t="str">
        <f>IFERROR(VLOOKUP(D2,DB!A:I,9,0),"")</f>
        <v>Latis</v>
      </c>
      <c r="M2" s="139"/>
    </row>
    <row r="3" spans="1:13" ht="30.75">
      <c r="A3" s="37" t="s">
        <v>39067</v>
      </c>
      <c r="B3" s="37" t="str">
        <f>IFERROR(VLOOKUP(D3,DB!A:K,11,0),"")</f>
        <v>R5</v>
      </c>
      <c r="C3" s="37">
        <v>1</v>
      </c>
      <c r="D3" s="37" t="s">
        <v>31295</v>
      </c>
      <c r="E3" s="37" t="s">
        <v>38967</v>
      </c>
      <c r="F3" s="38">
        <v>45926.188877314817</v>
      </c>
      <c r="G3" s="39">
        <f ca="1">IFERROR(NOW()-F3,"-")</f>
        <v>5.1292083333319169</v>
      </c>
      <c r="H3" s="38">
        <v>45926.158159722225</v>
      </c>
      <c r="I3" s="37" t="str">
        <f>IFERROR(VLOOKUP(D3,DB!A:F,6,0),"")</f>
        <v>SCECO</v>
      </c>
      <c r="J3" s="37" t="str">
        <f>IFERROR(VLOOKUP(D3,DB!A:G,7,0),"")</f>
        <v>Good</v>
      </c>
      <c r="K3" s="37" t="s">
        <v>39068</v>
      </c>
      <c r="L3" s="37" t="str">
        <f>IFERROR(VLOOKUP(D3,DB!A:I,9,0),"")</f>
        <v>Latis</v>
      </c>
      <c r="M3" s="139"/>
    </row>
    <row r="4" spans="1:13" ht="15">
      <c r="A4" s="37"/>
      <c r="B4" s="37" t="str">
        <f>IFERROR(VLOOKUP(D4,DB!A:K,11,0),"")</f>
        <v/>
      </c>
      <c r="C4" s="37"/>
      <c r="D4" s="37"/>
      <c r="E4" s="37"/>
      <c r="F4" s="38"/>
      <c r="G4" s="39">
        <f ca="1">IFERROR(NOW()-F4,"-")</f>
        <v>45931.318085648149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45931.318085648149</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45931.318085648149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45931.318085648149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45931.318085648149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45931.318085648149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45931.318085648149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143"/>
      <c r="E11" s="37"/>
      <c r="F11" s="38"/>
      <c r="G11" s="39">
        <f ca="1">IFERROR(NOW()-F11,"-")</f>
        <v>45931.318085648149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45931.318085648149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45931.318085648149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45931.318085648149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45931.318085648149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45931.318085648149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45931.318085648149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45931.318085648149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45931.318085648149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45931.318085648149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45931.318085648149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45931.318085648149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45931.318085648149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45931.318085648149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45931.318085648149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45931.318085648149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45931.318085648149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45931.318085648149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45931.318085648149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45931.318085648149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45931.318085648149</v>
      </c>
      <c r="H31" s="38"/>
      <c r="I31" s="37" t="str">
        <f>IFERROR(VLOOKUP(D31,DB!A:F,6,0),"")</f>
        <v/>
      </c>
      <c r="J31" s="37" t="str">
        <f>IFERROR(VLOOKUP(D31,DB!A:G,7,0),"")</f>
        <v/>
      </c>
      <c r="K31" s="37"/>
      <c r="L31" s="37" t="str">
        <f>IFERROR(VLOOKUP(D31,DB!A:I,9,0),"")</f>
        <v/>
      </c>
      <c r="M31" s="139"/>
    </row>
    <row r="32" spans="1:13" ht="15">
      <c r="A32" s="92"/>
      <c r="B32" s="92" t="str">
        <f>IFERROR(VLOOKUP(D32,DB!A:K,11,0),"")</f>
        <v/>
      </c>
      <c r="C32" s="92"/>
      <c r="D32" s="92"/>
      <c r="E32" s="92"/>
      <c r="F32" s="134"/>
      <c r="G32" s="135">
        <f ca="1">IFERROR(NOW()-F32,"-")</f>
        <v>45931.318085648149</v>
      </c>
      <c r="H32" s="134"/>
      <c r="I32" s="92" t="str">
        <f>IFERROR(VLOOKUP(D32,DB!A:F,6,0),"")</f>
        <v/>
      </c>
      <c r="J32" s="92" t="str">
        <f>IFERROR(VLOOKUP(D32,DB!A:G,7,0),"")</f>
        <v/>
      </c>
      <c r="K32" s="92"/>
      <c r="L32" s="92" t="str">
        <f>IFERROR(VLOOKUP(D32,DB!A:I,9,0),"")</f>
        <v/>
      </c>
      <c r="M32" s="139"/>
    </row>
    <row r="33" spans="1:13" ht="15">
      <c r="A33" s="37"/>
      <c r="B33" s="37" t="str">
        <f>IFERROR(VLOOKUP(D33,DB!A:K,11,0),"")</f>
        <v/>
      </c>
      <c r="C33" s="37"/>
      <c r="D33" s="37"/>
      <c r="E33" s="37"/>
      <c r="F33" s="38"/>
      <c r="G33" s="39">
        <f ca="1">IFERROR(NOW()-F33,"-")</f>
        <v>45931.318085648149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45931.318085648149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45931.318085648149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45931.318085648149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45931.318085648149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45931.318085648149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45931.318085648149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45931.318085648149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45931.318085648149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45931.318085648149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45931.318085648149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45931.318085648149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45931.318085648149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45931.318085648149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45931.318085648149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45931.318085648149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45931.318085648149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45931.318085648149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45931.318085648149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45931.318085648149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45931.318085648149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45931.318085648149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45931.318085648149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45931.318085648149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45931.318085648149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45931.318085648149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45931.318085648149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45931.318085648149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45931.318085648149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45931.318085648149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45931.318085648149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45931.318085648149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45931.318085648149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45931.318085648149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45931.318085648149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45931.318085648149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45931.318085648149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45931.318085648149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45931.318085648149</v>
      </c>
      <c r="H71" s="38"/>
      <c r="I71" s="37" t="str">
        <f>IFERROR(VLOOKUP(D71,DB!A:F,6,0),"")</f>
        <v/>
      </c>
      <c r="J71" s="37" t="str">
        <f>IFERROR(VLOOKUP(D71,DB!A:G,7,0),"")</f>
        <v/>
      </c>
      <c r="K71" s="37"/>
      <c r="L71" s="37" t="str">
        <f>IFERROR(VLOOKUP(D71,DB!A:I,9,0),"")</f>
        <v/>
      </c>
      <c r="M71" s="139"/>
    </row>
    <row r="72" spans="1:13" ht="15">
      <c r="A72" s="92"/>
      <c r="B72" s="92" t="str">
        <f>IFERROR(VLOOKUP(D72,DB!A:K,11,0),"")</f>
        <v/>
      </c>
      <c r="C72" s="92"/>
      <c r="D72" s="92"/>
      <c r="E72" s="92"/>
      <c r="F72" s="134"/>
      <c r="G72" s="135">
        <f ca="1">IFERROR(NOW()-F72,"-")</f>
        <v>45931.318085648149</v>
      </c>
      <c r="H72" s="134"/>
      <c r="I72" s="92" t="str">
        <f>IFERROR(VLOOKUP(D72,DB!A:F,6,0),"")</f>
        <v/>
      </c>
      <c r="J72" s="92" t="str">
        <f>IFERROR(VLOOKUP(D72,DB!A:G,7,0),"")</f>
        <v/>
      </c>
      <c r="K72" s="92"/>
      <c r="L72" s="92" t="str">
        <f>IFERROR(VLOOKUP(D72,DB!A:I,9,0),"")</f>
        <v/>
      </c>
      <c r="M72" s="139"/>
    </row>
    <row r="73" spans="1:13" ht="15">
      <c r="A73" s="37"/>
      <c r="B73" s="37" t="str">
        <f>IFERROR(VLOOKUP(D73,DB!A:K,11,0),"")</f>
        <v/>
      </c>
      <c r="C73" s="37"/>
      <c r="D73" s="37"/>
      <c r="E73" s="37"/>
      <c r="F73" s="38"/>
      <c r="G73" s="39">
        <f ca="1">IFERROR(NOW()-F73,"-")</f>
        <v>45931.318085648149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45931.318085648149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45931.318085648149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45931.318085648149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45931.318085648149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45931.318085648149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45931.318085648149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45931.318085648149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45931.318085648149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45931.318085648149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45931.318085648149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45931.318085648149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45931.318085648149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45931.318085648149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45931.318085648149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45931.318085648149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45931.318085648149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45931.318085648149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45931.318085648149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45931.318085648149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45931.318085648149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45931.318085648149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45931.318085648149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45931.318085648149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45931.318085648149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45931.318085648149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45931.318085648149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45931.318085648149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45931.318085648149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45931.318085648149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45931.318085648149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45931.318085648149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45931.318085648149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45931.318085648149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45931.318085648149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45931.318085648149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45931.318085648149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45931.318085648149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45931.318085648149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45931.318085648149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45931.318085648149</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45931.318085648149</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45931.318085648149</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45931.318085648149</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45931.318085648149</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45931.318085648149</v>
      </c>
      <c r="H118" s="38"/>
      <c r="I118" s="37" t="str">
        <f>IFERROR(VLOOKUP(D118,DB!A:F,6,0),"")</f>
        <v/>
      </c>
      <c r="J118" s="37" t="str">
        <f>IFERROR(VLOOKUP(D118,DB!A:G,7,0),"")</f>
        <v/>
      </c>
      <c r="K118" s="37"/>
      <c r="L118" s="37" t="str">
        <f>IFERROR(VLOOKUP(D118,DB!A:I,9,0),"")</f>
        <v/>
      </c>
      <c r="M118" s="139"/>
    </row>
    <row r="119" spans="1:13" ht="15">
      <c r="A119" s="92"/>
      <c r="B119" s="92" t="str">
        <f>IFERROR(VLOOKUP(D119,DB!A:K,11,0),"")</f>
        <v/>
      </c>
      <c r="C119" s="92"/>
      <c r="D119" s="92"/>
      <c r="E119" s="92"/>
      <c r="F119" s="134"/>
      <c r="G119" s="135">
        <f ca="1">IFERROR(NOW()-F119,"-")</f>
        <v>45931.318085648149</v>
      </c>
      <c r="H119" s="134"/>
      <c r="I119" s="92" t="str">
        <f>IFERROR(VLOOKUP(D119,DB!A:F,6,0),"")</f>
        <v/>
      </c>
      <c r="J119" s="92" t="str">
        <f>IFERROR(VLOOKUP(D119,DB!A:G,7,0),"")</f>
        <v/>
      </c>
      <c r="K119" s="92"/>
      <c r="L119" s="92" t="str">
        <f>IFERROR(VLOOKUP(D119,DB!A:I,9,0),"")</f>
        <v/>
      </c>
      <c r="M119" s="139"/>
    </row>
    <row r="120" spans="1:13" ht="15">
      <c r="A120" s="92"/>
      <c r="B120" s="92" t="str">
        <f>IFERROR(VLOOKUP(D120,DB!A:K,11,0),"")</f>
        <v/>
      </c>
      <c r="C120" s="92"/>
      <c r="D120" s="92"/>
      <c r="E120" s="92"/>
      <c r="F120" s="134"/>
      <c r="G120" s="135">
        <f ca="1">IFERROR(NOW()-F120,"-")</f>
        <v>45931.318085648149</v>
      </c>
      <c r="H120" s="134"/>
      <c r="I120" s="92" t="str">
        <f>IFERROR(VLOOKUP(D120,DB!A:F,6,0),"")</f>
        <v/>
      </c>
      <c r="J120" s="92" t="str">
        <f>IFERROR(VLOOKUP(D120,DB!A:G,7,0),"")</f>
        <v/>
      </c>
      <c r="K120" s="92"/>
      <c r="L120" s="92" t="str">
        <f>IFERROR(VLOOKUP(D120,DB!A:I,9,0),"")</f>
        <v/>
      </c>
    </row>
    <row r="121" spans="1:13" ht="15">
      <c r="A121" s="37"/>
      <c r="B121" s="37" t="str">
        <f>IFERROR(VLOOKUP(D121,DB!A:K,11,0),"")</f>
        <v/>
      </c>
      <c r="C121" s="37"/>
      <c r="D121" s="37"/>
      <c r="E121" s="37"/>
      <c r="F121" s="38"/>
      <c r="G121" s="39">
        <f ca="1">IFERROR(NOW()-F121,"-")</f>
        <v>45931.318085648149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45931.318085648149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45931.318085648149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45931.318085648149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45931.318085648149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45931.318085648149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45931.318085648149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45931.318085648149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45931.318085648149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45931.318085648149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45931.318085648149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45931.318085648149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45931.318085648149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45931.318085648149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45931.318085648149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45931.318085648149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45931.318085648149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45931.318085648149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45931.318085648149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45931.318085648149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45931.318085648149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45931.318085648149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45931.318085648149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45931.318085648149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45931.318085648149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45931.318085648149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45931.318085648149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45931.318085648149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45931.318085648149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45931.318085648149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45931.318085648149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45931.318085648149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45931.318085648149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45931.318085648149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45931.318085648149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45931.318085648149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45931.318085648149</v>
      </c>
      <c r="H157" s="38"/>
      <c r="I157" s="37" t="str">
        <f>IFERROR(VLOOKUP(D157,DB!A:F,6,0),"")</f>
        <v/>
      </c>
      <c r="J157" s="37" t="str">
        <f>IFERROR(VLOOKUP(D157,DB!A:G,7,0),"")</f>
        <v/>
      </c>
      <c r="K157" s="37"/>
      <c r="L157" s="37" t="str">
        <f>IFERROR(VLOOKUP(D157,DB!A:I,9,0),"")</f>
        <v/>
      </c>
    </row>
    <row r="158" spans="1:12" ht="15">
      <c r="A158" s="92"/>
      <c r="B158" s="92" t="str">
        <f>IFERROR(VLOOKUP(D158,DB!A:K,11,0),"")</f>
        <v/>
      </c>
      <c r="C158" s="92"/>
      <c r="D158" s="92"/>
      <c r="E158" s="92"/>
      <c r="F158" s="134"/>
      <c r="G158" s="135">
        <f ca="1">IFERROR(NOW()-F158,"-")</f>
        <v>45931.318085648149</v>
      </c>
      <c r="H158" s="134"/>
      <c r="I158" s="92" t="str">
        <f>IFERROR(VLOOKUP(D158,DB!A:F,6,0),"")</f>
        <v/>
      </c>
      <c r="J158" s="92" t="str">
        <f>IFERROR(VLOOKUP(D158,DB!A:G,7,0),"")</f>
        <v/>
      </c>
      <c r="K158" s="92"/>
      <c r="L158" s="92" t="str">
        <f>IFERROR(VLOOKUP(D158,DB!A:I,9,0),"")</f>
        <v/>
      </c>
    </row>
    <row r="159" spans="1:12" ht="15">
      <c r="A159" s="37"/>
      <c r="B159" s="37" t="str">
        <f>IFERROR(VLOOKUP(D159,DB!A:K,11,0),"")</f>
        <v/>
      </c>
      <c r="C159" s="37"/>
      <c r="D159" s="37"/>
      <c r="E159" s="37"/>
      <c r="F159" s="38"/>
      <c r="G159" s="39">
        <f ca="1">IFERROR(NOW()-F159,"-")</f>
        <v>45931.318085648149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45931.318085648149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45931.318085648149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45931.318085648149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45931.318085648149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45931.318085648149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45931.318085648149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45931.318085648149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45931.318085648149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45931.318085648149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45931.318085648149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45931.318085648149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45931.318085648149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45931.318085648149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45931.318085648149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45931.318085648149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45931.318085648149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45931.318085648149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45931.318085648149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45931.318085648149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45931.318085648149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45931.318085648149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45931.318085648149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45931.318085648149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45931.318085648149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45931.318085648149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45931.318085648149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45931.318085648149</v>
      </c>
      <c r="H186" s="38"/>
      <c r="I186" s="37" t="str">
        <f>IFERROR(VLOOKUP(D186,DB!A:F,6,0),"")</f>
        <v/>
      </c>
      <c r="J186" s="37" t="str">
        <f>IFERROR(VLOOKUP(D186,DB!A:G,7,0),"")</f>
        <v/>
      </c>
      <c r="K186" s="37"/>
      <c r="L186" s="37" t="str">
        <f>IFERROR(VLOOKUP(D186,DB!A:I,9,0),"")</f>
        <v/>
      </c>
    </row>
    <row r="187" spans="1:12" ht="15">
      <c r="A187" s="92"/>
      <c r="B187" s="92" t="str">
        <f>IFERROR(VLOOKUP(D187,DB!A:K,11,0),"")</f>
        <v/>
      </c>
      <c r="C187" s="92"/>
      <c r="D187" s="92"/>
      <c r="E187" s="92"/>
      <c r="F187" s="134"/>
      <c r="G187" s="135">
        <f ca="1">IFERROR(NOW()-F187,"-")</f>
        <v>45931.318085648149</v>
      </c>
      <c r="H187" s="134"/>
      <c r="I187" s="92" t="str">
        <f>IFERROR(VLOOKUP(D187,DB!A:F,6,0),"")</f>
        <v/>
      </c>
      <c r="J187" s="92" t="str">
        <f>IFERROR(VLOOKUP(D187,DB!A:G,7,0),"")</f>
        <v/>
      </c>
      <c r="K187" s="92"/>
      <c r="L187" s="92" t="str">
        <f>IFERROR(VLOOKUP(D187,DB!A:I,9,0),"")</f>
        <v/>
      </c>
    </row>
    <row r="188" spans="1:12" ht="15">
      <c r="A188" s="37"/>
      <c r="B188" s="37" t="str">
        <f>IFERROR(VLOOKUP(D188,DB!A:K,11,0),"")</f>
        <v/>
      </c>
      <c r="C188" s="37"/>
      <c r="D188" s="37"/>
      <c r="E188" s="37"/>
      <c r="F188" s="38"/>
      <c r="G188" s="39">
        <f ca="1">IFERROR(NOW()-F188,"-")</f>
        <v>45931.318085648149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45931.318085648149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45931.318085648149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45931.318085648149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45931.318085648149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45931.318085648149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45931.318085648149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45931.318085648149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45931.318085648149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45931.318085648149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45931.318085648149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45931.318085648149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45931.318085648149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45931.318085648149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45931.318085648149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45931.318085648149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45931.318085648149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45931.318085648149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45931.318085648149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45931.318085648149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45931.318085648149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45931.318085648149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45931.318085648149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45931.318085648149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45931.318085648149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45931.318085648149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45931.318085648149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45931.318085648149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45931.318085648149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45931.318085648149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45931.318085648149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45931.318085648149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45931.318085648149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45931.318085648149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45931.318085648149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45931.318085648149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45931.318085648149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45931.318085648149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45931.318085648149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45931.318085648149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45931.318085648149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45931.318085648149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45931.318085648149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45931.318085648149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45931.318085648149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45931.318085648149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45931.318085648149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45931.318085648149</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45931.318085648149</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45931.318085648149</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45931.318085648149</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45931.318085648149</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45931.318085648149</v>
      </c>
      <c r="H240" s="38"/>
      <c r="I240" s="37" t="str">
        <f>IFERROR(VLOOKUP(D240,DB!A:F,6,0),"")</f>
        <v/>
      </c>
      <c r="J240" s="37" t="str">
        <f>IFERROR(VLOOKUP(D240,DB!A:G,7,0),"")</f>
        <v/>
      </c>
      <c r="K240" s="37"/>
      <c r="L240" s="37" t="str">
        <f>IFERROR(VLOOKUP(D240,DB!A:I,9,0),"")</f>
        <v/>
      </c>
    </row>
    <row r="241" spans="1:12" ht="15">
      <c r="A241" s="92"/>
      <c r="B241" s="92" t="str">
        <f>IFERROR(VLOOKUP(D241,DB!A:K,11,0),"")</f>
        <v/>
      </c>
      <c r="C241" s="92"/>
      <c r="D241" s="92"/>
      <c r="E241" s="92"/>
      <c r="F241" s="134"/>
      <c r="G241" s="135">
        <f ca="1">IFERROR(NOW()-F241,"-")</f>
        <v>45931.318085648149</v>
      </c>
      <c r="H241" s="134"/>
      <c r="I241" s="92" t="str">
        <f>IFERROR(VLOOKUP(D241,DB!A:F,6,0),"")</f>
        <v/>
      </c>
      <c r="J241" s="92" t="str">
        <f>IFERROR(VLOOKUP(D241,DB!A:G,7,0),"")</f>
        <v/>
      </c>
      <c r="K241" s="92"/>
      <c r="L241" s="92" t="str">
        <f>IFERROR(VLOOKUP(D241,DB!A:I,9,0),"")</f>
        <v/>
      </c>
    </row>
    <row r="242" spans="1:12" ht="15"/>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6" ht="15"/>
    <row r="497" ht="15"/>
    <row r="498" ht="15"/>
    <row r="499" ht="15"/>
    <row r="500" ht="15"/>
    <row r="501" ht="15"/>
    <row r="502" ht="15"/>
    <row r="503" ht="15"/>
    <row r="504" ht="15"/>
    <row r="505" ht="15"/>
    <row r="506" ht="15"/>
    <row r="507" ht="15"/>
    <row r="508" ht="15"/>
    <row r="509" ht="15"/>
    <row r="511" ht="15"/>
    <row r="512" ht="15"/>
    <row r="513" ht="15"/>
    <row r="514" ht="15"/>
    <row r="515" ht="15"/>
    <row r="516" ht="15"/>
    <row r="518" ht="15"/>
    <row r="519" ht="15"/>
    <row r="520" ht="15"/>
    <row r="521" ht="15"/>
    <row r="522" ht="15"/>
    <row r="523" ht="15"/>
    <row r="524" ht="15"/>
    <row r="525"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60" ht="15"/>
    <row r="561" ht="15"/>
    <row r="562" ht="15"/>
    <row r="563" ht="15"/>
    <row r="564" ht="15"/>
    <row r="565" ht="15"/>
    <row r="566" ht="15"/>
    <row r="567" ht="15"/>
    <row r="568" ht="15"/>
    <row r="569" ht="15"/>
    <row r="571" ht="15"/>
    <row r="572" ht="15"/>
    <row r="573" ht="15"/>
    <row r="576" ht="15"/>
    <row r="577" ht="15"/>
    <row r="578" ht="15"/>
    <row r="579"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1" ht="15"/>
    <row r="892" ht="15"/>
    <row r="893" ht="15"/>
    <row r="894" ht="15"/>
    <row r="895" ht="15"/>
    <row r="896" ht="15"/>
    <row r="900" ht="15"/>
    <row r="901" ht="15"/>
    <row r="911" ht="15"/>
    <row r="916" ht="15"/>
    <row r="927" ht="15"/>
    <row r="928" ht="15"/>
    <row r="935" ht="15"/>
    <row r="936" ht="15"/>
    <row r="940" ht="15"/>
    <row r="941" ht="15"/>
    <row r="942" ht="15"/>
    <row r="949" ht="15"/>
    <row r="950" ht="15"/>
    <row r="951" ht="15"/>
    <row r="952" ht="15"/>
    <row r="954" ht="15"/>
    <row r="955" ht="15"/>
    <row r="956" ht="15"/>
    <row r="959" ht="15"/>
    <row r="960" ht="15"/>
    <row r="961" ht="15"/>
    <row r="962" ht="15"/>
    <row r="964" ht="15"/>
    <row r="965" ht="15"/>
    <row r="966" ht="15"/>
    <row r="967" ht="15"/>
    <row r="968" ht="15"/>
    <row r="969" ht="15"/>
    <row r="971" ht="15"/>
    <row r="972" ht="15"/>
    <row r="974" ht="15"/>
    <row r="975" ht="15"/>
    <row r="977" ht="15"/>
    <row r="978" ht="15"/>
    <row r="979" ht="15"/>
    <row r="981" ht="15"/>
    <row r="982" ht="15"/>
    <row r="983" ht="15"/>
    <row r="984" ht="15"/>
    <row r="985" ht="15"/>
    <row r="989" ht="15"/>
    <row r="990" ht="15"/>
    <row r="991" ht="15"/>
    <row r="992" ht="15"/>
    <row r="995" ht="15"/>
    <row r="996" ht="15"/>
    <row r="999" ht="15"/>
    <row r="1040" ht="15"/>
    <row r="1041" ht="15"/>
    <row r="1044" ht="15"/>
    <row r="1045" ht="15"/>
    <row r="1052" ht="15"/>
    <row r="1053" ht="15"/>
    <row r="1056" ht="15"/>
    <row r="1058" ht="15"/>
    <row r="1060" ht="15"/>
    <row r="1061" ht="15"/>
    <row r="1062" ht="15"/>
    <row r="1065" ht="15"/>
    <row r="1066" ht="15"/>
    <row r="1068" ht="15"/>
    <row r="1071" ht="15"/>
    <row r="1072" ht="15"/>
    <row r="1074" ht="15"/>
    <row r="1075" ht="15"/>
    <row r="1076" ht="15"/>
    <row r="1077" ht="15"/>
    <row r="1078" ht="15"/>
    <row r="1081" ht="15"/>
    <row r="1082" ht="15"/>
    <row r="1083" ht="15"/>
    <row r="1084" ht="15"/>
    <row r="1085" ht="15"/>
    <row r="1086" ht="15"/>
    <row r="1088" ht="15"/>
    <row r="1090" ht="15"/>
    <row r="1092" ht="15"/>
    <row r="1093" ht="15"/>
    <row r="1094" ht="15"/>
    <row r="1096" ht="15"/>
    <row r="1097" ht="15"/>
    <row r="1098" ht="15"/>
    <row r="1099" ht="15"/>
    <row r="1100" ht="15"/>
    <row r="1101" ht="15"/>
    <row r="1102" ht="15"/>
    <row r="1104" ht="15"/>
    <row r="1105" ht="15"/>
    <row r="1106" ht="15"/>
    <row r="1111" ht="15"/>
    <row r="1112" ht="15"/>
    <row r="1116" ht="15"/>
    <row r="1117" ht="15"/>
    <row r="1118" ht="15"/>
    <row r="1121" ht="15"/>
    <row r="1123" ht="15"/>
    <row r="1127" ht="15"/>
    <row r="1131" ht="15"/>
    <row r="1137" ht="15"/>
    <row r="1138" ht="15"/>
    <row r="1140" ht="15"/>
    <row r="1141" ht="15"/>
    <row r="1143" ht="15"/>
    <row r="1146" ht="15"/>
    <row r="1147" ht="15"/>
    <row r="1149" ht="15"/>
    <row r="1151" ht="15"/>
    <row r="1153" ht="15"/>
    <row r="1155" ht="15"/>
    <row r="1156" ht="15"/>
    <row r="1157" ht="15"/>
    <row r="1159" ht="15"/>
    <row r="1160" ht="15"/>
    <row r="1161" ht="15"/>
    <row r="1162" ht="15"/>
    <row r="1165" ht="15"/>
    <row r="1339" ht="15"/>
    <row r="1340" ht="15"/>
    <row r="1350" ht="15"/>
    <row r="1351" ht="15"/>
    <row r="1352" ht="15"/>
    <row r="1358" ht="15"/>
    <row r="1359" ht="15"/>
    <row r="1360" ht="15"/>
    <row r="1361" ht="15"/>
    <row r="1363" ht="15"/>
    <row r="1366" ht="15"/>
    <row r="1367" ht="15"/>
    <row r="1368" ht="15"/>
    <row r="1369" ht="15"/>
    <row r="1371" ht="15"/>
    <row r="1372" ht="15"/>
    <row r="1374" ht="15"/>
    <row r="1375" ht="15"/>
    <row r="1376" ht="15"/>
    <row r="1377" ht="15"/>
    <row r="1379" ht="15"/>
    <row r="1380" ht="15"/>
    <row r="1381" ht="15"/>
    <row r="1384" ht="15"/>
    <row r="1385" ht="15"/>
    <row r="1388"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3"/>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39069</v>
      </c>
      <c r="B2" s="75" t="s">
        <v>5398</v>
      </c>
      <c r="C2" s="75">
        <v>1</v>
      </c>
      <c r="D2" s="75" t="s">
        <v>32861</v>
      </c>
      <c r="E2" s="100" t="s">
        <v>39070</v>
      </c>
      <c r="F2" s="88">
        <v>45929.14371527778</v>
      </c>
      <c r="G2" s="89">
        <f ca="1">IFERROR(NOW()-F2,"-")</f>
        <v>2.1743703703687061</v>
      </c>
      <c r="H2" s="102">
        <v>45929.455266203702</v>
      </c>
      <c r="I2" s="75" t="str">
        <f>IFERROR(VLOOKUP(D2,DB!A:F,6,0),"")</f>
        <v>SCECO</v>
      </c>
      <c r="J2" s="119" t="str">
        <f>IFERROR(VLOOKUP(D2,DB!A:G,7,0),"")</f>
        <v>In progress</v>
      </c>
      <c r="K2" s="101" t="s">
        <v>39071</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39072</v>
      </c>
      <c r="B3" s="75" t="s">
        <v>5398</v>
      </c>
      <c r="C3" s="75">
        <v>1</v>
      </c>
      <c r="D3" s="75" t="s">
        <v>34463</v>
      </c>
      <c r="E3" s="100" t="s">
        <v>39070</v>
      </c>
      <c r="F3" s="88">
        <v>45926.772847222222</v>
      </c>
      <c r="G3" s="89">
        <f ca="1">IFERROR(NOW()-F3,"-")</f>
        <v>4.5452384259260725</v>
      </c>
      <c r="H3" s="102">
        <v>45927.449074074073</v>
      </c>
      <c r="I3" s="75" t="str">
        <f>IFERROR(VLOOKUP(D3,DB!A:F,6,0),"")</f>
        <v>SCECO</v>
      </c>
      <c r="J3" s="119" t="str">
        <f>IFERROR(VLOOKUP(D3,DB!A:G,7,0),"")</f>
        <v>Weak</v>
      </c>
      <c r="K3" s="101" t="s">
        <v>39071</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39073</v>
      </c>
      <c r="B4" s="75" t="s">
        <v>5398</v>
      </c>
      <c r="C4" s="75">
        <v>1</v>
      </c>
      <c r="D4" s="75" t="s">
        <v>33408</v>
      </c>
      <c r="E4" s="100" t="s">
        <v>39070</v>
      </c>
      <c r="F4" s="88">
        <v>45927.117546296293</v>
      </c>
      <c r="G4" s="89">
        <f ca="1">IFERROR(NOW()-F4,"-")</f>
        <v>4.2005393518556957</v>
      </c>
      <c r="H4" s="102">
        <v>45926.848171296297</v>
      </c>
      <c r="I4" s="75" t="str">
        <f>IFERROR(VLOOKUP(D4,DB!A:F,6,0),"")</f>
        <v>SCECO</v>
      </c>
      <c r="J4" s="119" t="str">
        <f>IFERROR(VLOOKUP(D4,DB!A:G,7,0),"")</f>
        <v>Dead</v>
      </c>
      <c r="K4" s="101" t="s">
        <v>39071</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39074</v>
      </c>
      <c r="B5" s="140" t="str">
        <f>IFERROR(VLOOKUP(D5,DB!A:K,11,0),"")</f>
        <v>R6</v>
      </c>
      <c r="C5" s="140">
        <v>2</v>
      </c>
      <c r="D5" s="140" t="s">
        <v>33233</v>
      </c>
      <c r="E5" s="140" t="s">
        <v>38964</v>
      </c>
      <c r="F5" s="141">
        <v>45931.266840277778</v>
      </c>
      <c r="G5" s="142">
        <f ca="1">IFERROR(NOW()-F5,"-")</f>
        <v>5.1245370370452292E-2</v>
      </c>
      <c r="H5" s="141">
        <v>45931.255046296297</v>
      </c>
      <c r="I5" s="140" t="str">
        <f>IFERROR(VLOOKUP(D5,DB!A:F,6,0),"")</f>
        <v>SCECO</v>
      </c>
      <c r="J5" s="140" t="str">
        <f>IFERROR(VLOOKUP(D5,DB!A:G,7,0),"")</f>
        <v>Vandalized</v>
      </c>
      <c r="K5" s="140" t="s">
        <v>39075</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45931.318085648149</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45931.318085648149</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45931.318085648149</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45931.318085648149</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45931.318085648149</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45931.318085648149</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45931.318085648149</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45931.318085648149</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21"/>
      <c r="B14" s="120" t="str">
        <f>IFERROR(VLOOKUP(D14,DB!A:K,11,0),"")</f>
        <v/>
      </c>
      <c r="C14" s="122"/>
      <c r="D14" s="100"/>
      <c r="E14" s="100"/>
      <c r="F14" s="124"/>
      <c r="G14" s="89">
        <f ca="1">IFERROR(NOW()-F14,"-")</f>
        <v>45931.318085648149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45931.318085648149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45931.318085648149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45931.318085648149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45931.318085648149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45931.318085648149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45931.318085648149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45931.318085648149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45931.318085648149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45931.318085648149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45931.318085648149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45931.318085648149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45931.318085648149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45931.318085648149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45931.318085648149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45931.318085648149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45931.318085648149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45931.318085648149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45931.318085648149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45931.318085648149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45931.318085648149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45931.318085648149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45931.318085648149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45931.318085648149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45931.318085648149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45931.318085648149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45931.318085648149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45931.318085648149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45931.318085648149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45931.318085648149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45931.318085648149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45931.318085648149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45931.318085648149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45931.318085648149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45931.318085648149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45931.318085648149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45931.318085648149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45931.318085648149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45931.318085648149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45931.318085648149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45931.318085648149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45931.318085648149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45931.318085648149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45931.318085648149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45931.318085648149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45931.318085648149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45931.318085648149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45931.318085648149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45931.318085648149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45931.318085648149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45931.318085648149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45931.318085648149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45931.318085648149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45931.318085648149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45931.318085648149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45931.318085648149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45931.318085648149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45931.318085648149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45931.318085648149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45931.318085648149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45931.318085648149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45931.318085648149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45931.318085648149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45931.318085648149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45931.318085648149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45931.318085648149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45931.318085648149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45931.318085648149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45931.318085648149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45931.318085648149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45931.318085648149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45931.318085648149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45931.318085648149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45931.318085648149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45931.318085648149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45931.318085648149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45931.318085648149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45931.318085648149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45931.318085648149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45931.318085648149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45931.318085648149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45931.318085648149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45931.318085648149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45931.318085648149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45931.318085648149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45931.318085648149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45931.318085648149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45931.318085648149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45931.318085648149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45931.318085648149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45931.318085648149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45931.318085648149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45931.318085648149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45931.318085648149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45931.318085648149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45931.318085648149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45931.318085648149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45931.318085648149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45931.318085648149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45931.318085648149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45931.318085648149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45931.318085648149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45931.318085648149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45931.318085648149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45931.318085648149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45931.318085648149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45931.318085648149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45931.318085648149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45931.318085648149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45931.318085648149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45931.318085648149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45931.318085648149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45931.318085648149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45931.318085648149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45931.318085648149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45931.318085648149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45931.318085648149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45931.318085648149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45931.318085648149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45931.318085648149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45931.318085648149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45931.318085648149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45931.318085648149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45931.318085648149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45931.318085648149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45931.318085648149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45931.318085648149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45931.318085648149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45931.318085648149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45931.318085648149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45931.318085648149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45931.318085648149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45931.318085648149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45931.318085648149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45931.318085648149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45931.318085648149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45931.318085648149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45931.318085648149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45931.318085648149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45931.318085648149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45931.318085648149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45931.318085648149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45931.318085648149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45931.318085648149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45931.318085648149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45931.318085648149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45931.318085648149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45931.318085648149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45931.318085648149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45931.318085648149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45931.318085648149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45931.318085648149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45931.318085648149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45931.318085648149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45931.318085648149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45931.318085648149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45931.318085648149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45931.318085648149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45931.318085648149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45931.318085648149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45931.318085648149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45931.318085648149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45931.318085648149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45931.318085648149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45931.318085648149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45931.318085648149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45931.318085648149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45931.318085648149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45931.318085648149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45931.318085648149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45931.318085648149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45931.318085648149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45931.318085648149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45931.318085648149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45931.318085648149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45931.318085648149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45931.318085648149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45931.318085648149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45931.318085648149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45931.318085648149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45931.318085648149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45931.318085648149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45931.318085648149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45931.318085648149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45931.318085648149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45931.318085648149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45931.318085648149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45931.318085648149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45931.318085648149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45931.318085648149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45931.318085648149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45931.318085648149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45931.318085648149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45931.318085648149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45931.318085648149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45931.318085648149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45931.318085648149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45931.318085648149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45931.318085648149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45931.318085648149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45931.318085648149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45931.318085648149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45931.318085648149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45931.318085648149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45931.318085648149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45931.318085648149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45931.318085648149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45931.318085648149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45931.318085648149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45931.318085648149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45931.318085648149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45931.318085648149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45931.318085648149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45931.318085648149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45931.318085648149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45931.318085648149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45931.318085648149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45931.318085648149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45931.318085648149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45931.318085648149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45931.318085648149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45931.318085648149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45931.318085648149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45931.318085648149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45931.318085648149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45931.318085648149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45931.318085648149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45931.318085648149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45931.318085648149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45931.318085648149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45931.318085648149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45931.318085648149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45931.318085648149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45931.318085648149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45931.318085648149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45931.318085648149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45931.318085648149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45931.318085648149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45931.318085648149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45931.318085648149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45931.318085648149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45931.318085648149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45931.318085648149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45931.318085648149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45931.318085648149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45931.318085648149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45931.318085648149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45931.318085648149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45931.318085648149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45931.318085648149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45931.318085648149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45931.318085648149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45931.318085648149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45931.318085648149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45931.318085648149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45931.318085648149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45931.318085648149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45931.318085648149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45931.318085648149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45931.318085648149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45931.318085648149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45931.318085648149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45931.318085648149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45931.318085648149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45931.318085648149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45931.318085648149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45931.318085648149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45931.318085648149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45931.318085648149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45931.318085648149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45931.318085648149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45931.318085648149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45931.318085648149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45931.318085648149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45931.318085648149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45931.318085648149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45931.318085648149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45931.318085648149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45931.318085648149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45931.318085648149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45931.318085648149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45931.318085648149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45931.318085648149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45931.318085648149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45931.318085648149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45931.318085648149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45931.318085648149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45931.318085648149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45931.318085648149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45931.318085648149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45931.318085648149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45931.318085648149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45931.318085648149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45931.318085648149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45931.318085648149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45931.318085648149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45931.318085648149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45931.318085648149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45931.318085648149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45931.318085648149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45931.318085648149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45931.318085648149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45931.318085648149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45931.318085648149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45931.318085648149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45931.318085648149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45931.318085648149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45931.318085648149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45931.318085648149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45931.318085648149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45931.318085648149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45931.318085648149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45931.318085648149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45931.318085648149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45931.318085648149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45931.318085648149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45931.318085648149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45931.318085648149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45931.318085648149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45931.318085648149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45931.318085648149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45931.318085648149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45931.318085648149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45931.318085648149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45931.318085648149</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45931.318085648149</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45931.318085648149</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45931.318085648149</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45931.318085648149</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45931.318085648149</v>
      </c>
      <c r="H343" s="124"/>
      <c r="I343" s="120" t="str">
        <f>IFERROR(VLOOKUP(D343,DB!A:F,6,0),"")</f>
        <v/>
      </c>
      <c r="J343" s="119" t="str">
        <f>IFERROR(VLOOKUP(D343,DB!A:G,7,0),"")</f>
        <v/>
      </c>
      <c r="K343" s="125"/>
      <c r="L343" s="126" t="str">
        <f>IFERROR(VLOOKUP(D343,DB!A:I,9,0),"")</f>
        <v/>
      </c>
    </row>
  </sheetData>
  <dataValidations count="2">
    <dataValidation allowBlank="1" showInputMessage="1" showErrorMessage="1" sqref="E1" xr:uid="{380493DB-286A-4683-AF55-C78F04945A49}"/>
    <dataValidation type="list" allowBlank="1" showInputMessage="1" showErrorMessage="1" sqref="D14:D22 E5:E3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2025-10-01T04:39:20Z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