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184" documentId="13_ncr:1_{F6CB121F-512D-4AA6-A0C1-0FB36C537598}" xr6:coauthVersionLast="47" xr6:coauthVersionMax="47" xr10:uidLastSave="{0085E6F3-AC66-4A30-95B9-7F4EB9BC6208}"/>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B6" i="6"/>
  <c r="G6" i="6"/>
  <c r="I6" i="6"/>
  <c r="J6" i="6"/>
  <c r="L6" i="6"/>
  <c r="L3" i="6"/>
  <c r="L4" i="6"/>
  <c r="L2" i="6"/>
  <c r="J4" i="6"/>
  <c r="J3" i="6"/>
  <c r="J2" i="6"/>
  <c r="I2" i="6"/>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99" i="5"/>
  <c r="J99" i="5"/>
  <c r="I99" i="5"/>
  <c r="G99" i="5"/>
  <c r="B99"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<sst xmlns="http://schemas.openxmlformats.org/spreadsheetml/2006/main" count="178584" uniqueCount="39076">
  <si>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</si>
  <si>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</si>
  <si>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</si>
  <si>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</si>
  <si>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</si>
  <si>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</si>
  <si>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</si>
  <si>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</si>
  <si>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</si>
  <si>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</si>
  <si>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</si>
  <si>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</si>
  <si>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</si>
  <si>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</si>
  <si>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</si>
  <si>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</si>
  <si>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</si>
  <si>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</si>
  <si>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</si>
  <si>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</si>
  <si>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</si>
  <si>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</si>
  <si>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</si>
  <si>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</si>
  <si>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</si>
  <si>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</si>
  <si>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</si>
  <si>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</si>
  <si>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</si>
  <si>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</si>
  <si>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</si>
  <si>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</si>
  <si>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</si>
  <si>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</si>
  <si>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</si>
  <si>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</si>
  <si>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</si>
  <si>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</si>
  <si>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</si>
  <si>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</si>
  <si>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</si>
  <si>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</si>
  <si>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</si>
  <si>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</si>
  <si>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</si>
  <si>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</si>
  <si>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</si>
  <si>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</si>
  <si>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</si>
  <si>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</si>
  <si>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</si>
  <si>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</si>
  <si>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</si>
  <si>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</si>
  <si>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</si>
  <si>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</si>
  <si>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</si>
  <si>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</si>
  <si>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</si>
  <si>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</si>
  <si>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</si>
  <si>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</si>
  <si>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</si>
  <si>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</si>
  <si>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</si>
  <si>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</si>
  <si>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</si>
  <si>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</si>
  <si>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</si>
  <si>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</si>
  <si>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</si>
  <si>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</si>
  <si>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</si>
  <si>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</si>
  <si>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</si>
  <si>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</si>
  <si>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</si>
  <si>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</si>
  <si>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</si>
  <si>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</si>
  <si>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</si>
  <si>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</si>
  <si>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</si>
  <si>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</si>
  <si>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</si>
  <si>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</si>
  <si>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</si>
  <si>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</si>
  <si>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</si>
  <si>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</si>
  <si>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</si>
  <si>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</si>
  <si>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</si>
  <si>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</si>
  <si>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</si>
  <si>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</si>
  <si>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</si>
  <si>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</si>
  <si>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</si>
  <si>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</si>
  <si>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</si>
  <si>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</si>
  <si>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</si>
  <si>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</si>
  <si>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</si>
  <si>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</si>
  <si>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</si>
  <si>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</si>
  <si>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</si>
  <si>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</si>
  <si>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</si>
  <si>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</si>
  <si>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</si>
  <si>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</si>
  <si>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</si>
  <si>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</si>
  <si>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</si>
  <si>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</si>
  <si>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</si>
  <si>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</si>
  <si>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</si>
  <si>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</si>
  <si>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</si>
  <si>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</si>
  <si>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</si>
  <si>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</si>
  <si>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</si>
  <si>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</si>
  <si>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</si>
  <si>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</si>
  <si>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</si>
  <si>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</si>
  <si>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</si>
  <si>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</si>
  <si>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</si>
  <si>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</si>
  <si>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</si>
  <si>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</si>
  <si>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</si>
  <si>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</si>
  <si>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</si>
  <si>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</si>
  <si>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</si>
  <si>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</si>
  <si>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</si>
  <si>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</si>
  <si>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</si>
  <si>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</si>
  <si>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</si>
  <si>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</si>
  <si>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</si>
  <si>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</si>
  <si>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</si>
  <si>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</si>
  <si>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</si>
  <si>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</si>
  <si>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</si>
  <si>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</si>
  <si>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</si>
  <si>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</si>
  <si>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</si>
  <si>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</si>
  <si>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</si>
  <si>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</si>
  <si>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</si>
  <si>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</si>
  <si>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</si>
  <si>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</si>
  <si>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</si>
  <si>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</si>
  <si>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</si>
  <si>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</si>
  <si>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</si>
  <si>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</si>
  <si>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</si>
  <si>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</si>
  <si>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</si>
  <si>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</si>
  <si>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</si>
  <si>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</si>
  <si>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</si>
  <si>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</si>
  <si>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</si>
  <si>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</si>
  <si>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</si>
  <si>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</si>
  <si>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</si>
  <si>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</si>
  <si>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</si>
  <si>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</si>
  <si>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</si>
  <si>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</si>
  <si>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</si>
  <si>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</si>
  <si>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</si>
  <si>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</si>
  <si>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</si>
  <si>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</si>
  <si>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</si>
  <si>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</si>
  <si>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</si>
  <si>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</si>
  <si>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</si>
  <si>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</si>
  <si>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</si>
  <si>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</si>
  <si>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</si>
  <si>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</si>
  <si>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</si>
  <si>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</si>
  <si>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</si>
  <si>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</si>
  <si>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</si>
  <si>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</si>
  <si>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</si>
  <si>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</si>
  <si>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</si>
  <si>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</si>
  <si>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</si>
  <si>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</si>
  <si>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</si>
  <si>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</si>
  <si>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</si>
  <si>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</si>
  <si>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</si>
  <si>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</si>
  <si>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</si>
  <si>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</si>
  <si>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</si>
  <si>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</si>
  <si>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</si>
  <si>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</si>
  <si>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</si>
  <si>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</si>
  <si>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</si>
  <si>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</si>
  <si>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</si>
  <si>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</si>
  <si>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</si>
  <si>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</si>
  <si>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</si>
  <si>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</si>
  <si>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</si>
  <si>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</si>
  <si>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</si>
  <si>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</si>
  <si>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</si>
  <si>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</si>
  <si>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</si>
  <si>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</si>
  <si>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</si>
  <si>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</si>
  <si>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</si>
  <si>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</si>
  <si>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</si>
  <si>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</si>
  <si>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</si>
  <si>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</si>
  <si>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</si>
  <si>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</si>
  <si>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</si>
  <si>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</si>
  <si>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</si>
  <si>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</si>
  <si>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</si>
  <si>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</si>
  <si>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</si>
  <si>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</si>
  <si>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</si>
  <si>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</si>
  <si>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</si>
  <si>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</si>
  <si>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</si>
  <si>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</si>
  <si>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</si>
  <si>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</si>
  <si>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</si>
  <si>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</si>
  <si>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</si>
  <si>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</si>
  <si>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</si>
  <si>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</si>
  <si>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</si>
  <si>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</si>
  <si>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</si>
  <si>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</si>
  <si>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</si>
  <si>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</si>
  <si>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</si>
  <si>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</si>
  <si>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</si>
  <si>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</si>
  <si>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</si>
  <si>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</si>
  <si>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</si>
  <si>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</si>
  <si>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</si>
  <si>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</si>
  <si>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</si>
  <si>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</si>
  <si>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</si>
  <si>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</si>
  <si>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</si>
  <si>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</si>
  <si>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</si>
  <si>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</si>
  <si>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</si>
  <si>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</si>
  <si>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</si>
  <si>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</si>
  <si>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</si>
  <si>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</si>
  <si>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</si>
  <si>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</si>
  <si>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</si>
  <si>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</si>
  <si>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</si>
  <si>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</si>
  <si>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</si>
  <si>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</si>
  <si>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</si>
  <si>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</si>
  <si>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</si>
  <si>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</si>
  <si>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</si>
  <si>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</si>
  <si>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</si>
  <si>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</si>
  <si>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</si>
  <si>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</si>
  <si>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</si>
  <si>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</si>
  <si>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</si>
  <si>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</si>
  <si>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</si>
  <si>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</si>
  <si>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</si>
  <si>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</si>
  <si>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</si>
  <si>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</si>
  <si>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</si>
  <si>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</si>
  <si>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</si>
  <si>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</si>
  <si>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</si>
  <si>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</si>
  <si>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</si>
  <si>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</si>
  <si>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</si>
  <si>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</si>
  <si>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</si>
  <si>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</si>
  <si>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</si>
  <si>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</si>
  <si>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</si>
  <si>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</si>
  <si>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</si>
  <si>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</si>
  <si>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</si>
  <si>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</si>
  <si>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</si>
  <si>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</si>
  <si>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</si>
  <si>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</si>
  <si>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</si>
  <si>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</si>
  <si>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</si>
  <si>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</si>
  <si>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</si>
  <si>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</si>
  <si>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</si>
  <si>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</si>
  <si>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</si>
  <si>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</si>
  <si>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</si>
  <si>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</si>
  <si>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</si>
  <si>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</si>
  <si>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</si>
  <si>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</si>
  <si>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</si>
  <si>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</si>
  <si>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</si>
  <si>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</si>
  <si>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</si>
  <si>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</si>
  <si>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</si>
  <si>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</si>
  <si>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</si>
  <si>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</si>
  <si>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</si>
  <si>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</si>
  <si>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</si>
  <si>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</si>
  <si>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</si>
  <si>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</si>
  <si>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</si>
  <si>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</si>
  <si>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</si>
  <si>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</si>
  <si>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</si>
  <si>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</si>
  <si>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</si>
  <si>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</si>
  <si>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</si>
  <si>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</si>
  <si>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</si>
  <si>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</si>
  <si>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</si>
  <si>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</si>
  <si>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</si>
  <si>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</si>
  <si>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</si>
  <si>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</si>
  <si>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</si>
  <si>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</si>
  <si>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</si>
  <si>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</si>
  <si>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</si>
  <si>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</si>
  <si>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</si>
  <si>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</si>
  <si>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</si>
  <si>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</si>
  <si>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</si>
  <si>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</si>
  <si>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</si>
  <si>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</si>
  <si>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</si>
  <si>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</si>
  <si>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</si>
  <si>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</si>
  <si>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</si>
  <si>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</si>
  <si>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</si>
  <si>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</si>
  <si>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</si>
  <si>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</si>
  <si>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</si>
  <si>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</si>
  <si>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</si>
  <si>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</si>
  <si>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</si>
  <si>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</si>
  <si>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</si>
  <si>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</si>
  <si>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</si>
  <si>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</si>
  <si>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</si>
  <si>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</si>
  <si>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</si>
  <si>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</si>
  <si>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</si>
  <si>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</si>
  <si>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</si>
  <si>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</si>
  <si>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</si>
  <si>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</si>
  <si>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</si>
  <si>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</si>
  <si>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</si>
  <si>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</si>
  <si>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</si>
  <si>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</si>
  <si>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</si>
  <si>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</si>
  <si>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</si>
  <si>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</si>
  <si>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</si>
  <si>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</si>
  <si>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</si>
  <si>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</si>
  <si>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</si>
  <si>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</si>
  <si>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</si>
  <si>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</si>
  <si>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</si>
  <si>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</si>
  <si>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</si>
  <si>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</si>
  <si>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</si>
  <si>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</si>
  <si>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</si>
  <si>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</si>
  <si>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</si>
  <si>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</si>
  <si>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</si>
  <si>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</si>
  <si>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</si>
  <si>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</si>
  <si>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</si>
  <si>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</si>
  <si>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</si>
  <si>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</si>
  <si>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</si>
  <si>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</si>
  <si>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</si>
  <si>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</si>
  <si>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</si>
  <si>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</si>
  <si>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</si>
  <si>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</si>
  <si>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</si>
  <si>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</si>
  <si>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</si>
  <si>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</si>
  <si>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</si>
  <si>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</si>
  <si>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</si>
  <si>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</si>
  <si>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</si>
  <si>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</si>
  <si>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</si>
  <si>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</si>
  <si>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</si>
  <si>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</si>
  <si>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</si>
  <si>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</si>
  <si>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</si>
  <si>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</si>
  <si>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</si>
  <si>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</si>
  <si>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</si>
  <si>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</si>
  <si>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</si>
  <si>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</si>
  <si>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</si>
  <si>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</si>
  <si>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</si>
  <si>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</si>
  <si>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</si>
  <si>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</si>
  <si>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</si>
  <si>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</si>
  <si>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</si>
  <si>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</si>
  <si>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</si>
  <si>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</si>
  <si>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</si>
  <si>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</si>
  <si>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</si>
  <si>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</si>
  <si>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</si>
  <si>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</si>
  <si>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</si>
  <si>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</si>
  <si>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</si>
  <si>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</si>
  <si>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</si>
  <si>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</si>
  <si>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</si>
  <si>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</si>
  <si>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</si>
  <si>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</si>
  <si>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</si>
  <si>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</si>
  <si>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</si>
  <si>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</si>
  <si>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</si>
  <si>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</si>
  <si>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</si>
  <si>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</si>
  <si>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</si>
  <si>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</si>
  <si>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</si>
  <si>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</si>
  <si>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</si>
  <si>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</si>
  <si>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</si>
  <si>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</si>
  <si>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</si>
  <si>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</si>
  <si>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</si>
  <si>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</si>
  <si>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</si>
  <si>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</si>
  <si>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</si>
  <si>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</si>
  <si>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</si>
  <si>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</si>
  <si>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</si>
  <si>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</si>
  <si>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</si>
  <si>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</si>
  <si>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</si>
  <si>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</si>
  <si>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</si>
  <si>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</si>
  <si>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</si>
  <si>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</si>
  <si>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</si>
  <si>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</si>
  <si>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</si>
  <si>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</si>
  <si>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</si>
  <si>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</si>
  <si>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</si>
  <si>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</si>
  <si>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</si>
  <si>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</si>
  <si>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</si>
  <si>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</si>
  <si>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</si>
  <si>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</si>
  <si>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</si>
  <si>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</si>
  <si>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</si>
  <si>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</si>
  <si>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</si>
  <si>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</si>
  <si>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</si>
  <si>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</si>
  <si>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</si>
  <si>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</si>
  <si>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</si>
  <si>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</si>
  <si>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</si>
  <si>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</si>
  <si>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</si>
  <si>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</si>
  <si>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</si>
  <si>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</si>
  <si>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</si>
  <si>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</si>
  <si>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</si>
  <si>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</si>
  <si>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</si>
  <si>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</si>
  <si>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</si>
  <si>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</si>
  <si>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</si>
  <si>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</si>
  <si>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</si>
  <si>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</si>
  <si>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</si>
  <si>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</si>
  <si>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</si>
  <si>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</si>
  <si>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</si>
  <si>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</si>
  <si>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</si>
  <si>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</si>
  <si>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</si>
  <si>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</si>
  <si>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</si>
  <si>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</si>
  <si>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</si>
  <si>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</si>
  <si>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</si>
  <si>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</si>
  <si>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</si>
  <si>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</si>
  <si>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</si>
  <si>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</si>
  <si>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</si>
  <si>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</si>
  <si>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</si>
  <si>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</si>
  <si>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</si>
  <si>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</si>
  <si>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</si>
  <si>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</si>
  <si>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</si>
  <si>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</si>
  <si>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</si>
  <si>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</si>
  <si>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</si>
  <si>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</si>
  <si>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</si>
  <si>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</si>
  <si>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</si>
  <si>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</si>
  <si>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</si>
  <si>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</si>
  <si>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</si>
  <si>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</si>
  <si>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</si>
  <si>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</si>
  <si>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</si>
  <si>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</si>
  <si>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</si>
  <si>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</si>
  <si>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</si>
  <si>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</si>
  <si>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</si>
  <si>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</si>
  <si>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</si>
  <si>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</si>
  <si>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</si>
  <si>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</si>
  <si>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</si>
  <si>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</si>
  <si>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</si>
  <si>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</si>
  <si>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</si>
  <si>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</si>
  <si>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</si>
  <si>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</si>
  <si>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</si>
  <si>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</si>
  <si>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</si>
  <si>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</si>
  <si>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</si>
  <si>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</si>
  <si>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</si>
  <si>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</si>
  <si>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</si>
  <si>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</si>
  <si>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</si>
  <si>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</si>
  <si>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</si>
  <si>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</si>
  <si>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</si>
  <si>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</si>
  <si>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</si>
  <si>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</si>
  <si>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</si>
  <si>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</si>
  <si>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</si>
  <si>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</si>
  <si>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</si>
  <si>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</si>
  <si>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</si>
  <si>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</si>
  <si>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</si>
  <si>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</si>
  <si>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</si>
  <si>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</si>
  <si>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</si>
  <si>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</si>
  <si>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</si>
  <si>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</si>
  <si>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</si>
  <si>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</si>
  <si>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</si>
  <si>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</si>
  <si>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</si>
  <si>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</si>
  <si>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</si>
  <si>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</si>
  <si>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</si>
  <si>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</si>
  <si>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</si>
  <si>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</si>
  <si>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</si>
  <si>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</si>
  <si>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</si>
  <si>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</si>
  <si>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</si>
  <si>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</si>
  <si>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</si>
  <si>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</si>
  <si>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</si>
  <si>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</si>
  <si>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</si>
  <si>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</si>
  <si>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</si>
  <si>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</si>
  <si>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</si>
  <si>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</si>
  <si>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</si>
  <si>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</si>
  <si>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</si>
  <si>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</si>
  <si>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</si>
  <si>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</si>
  <si>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</si>
  <si>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</si>
  <si>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</si>
  <si>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</si>
  <si>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</si>
  <si>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</si>
  <si>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</si>
  <si>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</si>
  <si>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</si>
  <si>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</si>
  <si>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</si>
  <si>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</si>
  <si>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</si>
  <si>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</si>
  <si>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</si>
  <si>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</si>
  <si>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</si>
  <si>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</si>
  <si>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</si>
  <si>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</si>
  <si>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</si>
  <si>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</si>
  <si>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</si>
  <si>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</si>
  <si>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</si>
  <si>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</si>
  <si>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</si>
  <si>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</si>
  <si>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</si>
  <si>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</si>
  <si>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</si>
  <si>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</si>
  <si>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</si>
  <si>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</si>
  <si>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</si>
  <si>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</si>
  <si>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</si>
  <si>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</si>
  <si>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</si>
  <si>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</si>
  <si>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</si>
  <si>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</si>
  <si>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</si>
  <si>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</si>
  <si>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</si>
  <si>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</si>
  <si>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</si>
  <si>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</si>
  <si>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</si>
  <si>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</si>
  <si>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</si>
  <si>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</si>
  <si>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</si>
  <si>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</si>
  <si>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</si>
  <si>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</si>
  <si>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</si>
  <si>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</si>
  <si>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</si>
  <si>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</si>
  <si>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</si>
  <si>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</si>
  <si>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</si>
  <si>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</si>
  <si>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</si>
  <si>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</si>
  <si>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</si>
  <si>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</si>
  <si>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</si>
  <si>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</si>
  <si>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</si>
  <si>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</si>
  <si>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</si>
  <si>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</si>
  <si>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</si>
  <si>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</si>
  <si>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</si>
  <si>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</si>
  <si>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</si>
  <si>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</si>
  <si>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</si>
  <si>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</si>
  <si>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</si>
  <si>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</si>
  <si>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</si>
  <si>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</si>
  <si>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</si>
  <si>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</si>
  <si>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</si>
  <si>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</si>
  <si>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</si>
  <si>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</si>
  <si>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</si>
  <si>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</si>
  <si>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</si>
  <si>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</si>
  <si>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</si>
  <si>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</si>
  <si>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</si>
  <si>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</si>
  <si>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</si>
  <si>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</si>
  <si>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</si>
  <si>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</si>
  <si>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</si>
  <si>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</si>
  <si>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</si>
  <si>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</si>
  <si>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</si>
  <si>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</si>
  <si>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</si>
  <si>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</si>
  <si>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</si>
  <si>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</si>
  <si>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</si>
  <si>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</si>
  <si>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</si>
  <si>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</si>
  <si>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</si>
  <si>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</si>
  <si>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</si>
  <si>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</si>
  <si>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</si>
  <si>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</si>
  <si>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</si>
  <si>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</si>
  <si>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</si>
  <si>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</si>
  <si>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</si>
  <si>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</si>
  <si>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</si>
  <si>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</si>
  <si>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</si>
  <si>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</si>
  <si>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</si>
  <si>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</si>
  <si>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</si>
  <si>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</si>
  <si>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</si>
  <si>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</si>
  <si>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</si>
  <si>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</si>
  <si>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</si>
  <si>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</si>
  <si>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</si>
  <si>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</si>
  <si>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</si>
  <si>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</si>
  <si>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</si>
  <si>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</si>
  <si>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</si>
  <si>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</si>
  <si>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</si>
  <si>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</si>
  <si>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</si>
  <si>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</si>
  <si>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</si>
  <si>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</si>
  <si>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</si>
  <si>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</si>
  <si>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</si>
  <si>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</si>
  <si>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</si>
  <si>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</si>
  <si>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</si>
  <si>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</si>
  <si>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</si>
  <si>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</si>
  <si>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</si>
  <si>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</si>
  <si>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</si>
  <si>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</si>
  <si>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</si>
  <si>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</si>
  <si>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</si>
  <si>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</si>
  <si>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</si>
  <si>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</si>
  <si>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</si>
  <si>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</si>
  <si>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</si>
  <si>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</si>
  <si>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</si>
  <si>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</si>
  <si>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</si>
  <si>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</si>
  <si>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</si>
  <si>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</si>
  <si>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</si>
  <si>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</si>
  <si>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</si>
  <si>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</si>
  <si>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</si>
  <si>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</si>
  <si>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</si>
  <si>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</si>
  <si>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</si>
  <si>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</si>
  <si>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</si>
  <si>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</si>
  <si>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</si>
  <si>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</si>
  <si>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</si>
  <si>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</si>
  <si>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</si>
  <si>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</si>
  <si>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</si>
  <si>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</si>
  <si>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</si>
  <si>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</si>
  <si>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</si>
  <si>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</si>
  <si>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</si>
  <si>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</si>
  <si>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</si>
  <si>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</si>
  <si>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</si>
  <si>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</si>
  <si>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</si>
  <si>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</si>
  <si>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</si>
  <si>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</si>
  <si>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</si>
  <si>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</si>
  <si>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</si>
  <si>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</si>
  <si>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</si>
  <si>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</si>
  <si>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</si>
  <si>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</si>
  <si>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</si>
  <si>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</si>
  <si>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</si>
  <si>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</si>
  <si>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</si>
  <si>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</si>
  <si>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</si>
  <si>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</si>
  <si>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</si>
  <si>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</si>
  <si>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</si>
  <si>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</si>
  <si>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</si>
  <si>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</si>
  <si>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</si>
  <si>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</si>
  <si>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</si>
  <si>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</si>
  <si>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</si>
  <si>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</si>
  <si>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</si>
  <si>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</si>
  <si>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</si>
  <si>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</si>
  <si>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</si>
  <si>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</si>
  <si>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</si>
  <si>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</si>
  <si>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</si>
  <si>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</si>
  <si>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</si>
  <si>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</si>
  <si>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</si>
  <si>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</si>
  <si>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</si>
  <si>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</si>
  <si>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</si>
  <si>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</si>
  <si>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</si>
  <si>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</si>
  <si>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</si>
  <si>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</si>
  <si>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</si>
  <si>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</si>
  <si>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</si>
  <si>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</si>
  <si>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</si>
  <si>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</si>
  <si>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</si>
  <si>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</si>
  <si>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</si>
  <si>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</si>
  <si>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</si>
  <si>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</si>
  <si>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</si>
  <si>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</si>
  <si>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</si>
  <si>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</si>
  <si>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</si>
  <si>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</si>
  <si>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</si>
  <si>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</si>
  <si>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</si>
  <si>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</si>
  <si>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</si>
  <si>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</si>
  <si>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</si>
  <si>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</si>
  <si>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</si>
  <si>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</si>
  <si>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</si>
  <si>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</si>
  <si>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</si>
  <si>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</si>
  <si>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</si>
  <si>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</si>
  <si>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</si>
  <si>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</si>
  <si>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</si>
  <si>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</si>
  <si>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</si>
  <si>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</si>
  <si>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</si>
  <si>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</si>
  <si>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</si>
  <si>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</si>
  <si>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</si>
  <si>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</si>
  <si>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</si>
  <si>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</si>
  <si>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</si>
  <si>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</si>
  <si>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</si>
  <si>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</si>
  <si>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</si>
  <si>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</si>
  <si>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</si>
  <si>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</si>
  <si>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</si>
  <si>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</si>
  <si>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</si>
  <si>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</si>
  <si>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</si>
  <si>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</si>
  <si>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</si>
  <si>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</si>
  <si>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</si>
  <si>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</si>
  <si>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</si>
  <si>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</si>
  <si>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</si>
  <si>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</si>
  <si>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</si>
  <si>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</si>
  <si>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</si>
  <si>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</si>
  <si>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</si>
  <si>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</si>
  <si>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</si>
  <si>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</si>
  <si>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</si>
  <si>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</si>
  <si>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</si>
  <si>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</si>
  <si>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</si>
  <si>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</si>
  <si>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</si>
  <si>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</si>
  <si>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</si>
  <si>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</si>
  <si>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</si>
  <si>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</si>
  <si>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</si>
  <si>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</si>
  <si>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</si>
  <si>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</si>
  <si>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</si>
  <si>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</si>
  <si>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</si>
  <si>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</si>
  <si>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</si>
  <si>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</si>
  <si>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</si>
  <si>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</si>
  <si>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</si>
  <si>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</si>
  <si>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</si>
  <si>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</si>
  <si>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</si>
  <si>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</si>
  <si>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</si>
  <si>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</si>
  <si>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</si>
  <si>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</si>
  <si>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</si>
  <si>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</si>
  <si>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</si>
  <si>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</si>
  <si>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</si>
  <si>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</si>
  <si>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</si>
  <si>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</si>
  <si>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</si>
  <si>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</si>
  <si>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</si>
  <si>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</si>
  <si>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</si>
  <si>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</si>
  <si>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</si>
  <si>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</si>
  <si>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</si>
  <si>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</si>
  <si>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</si>
  <si>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</si>
  <si>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</si>
  <si>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</si>
  <si>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</si>
  <si>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</si>
  <si>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</si>
  <si>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</si>
  <si>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</si>
  <si>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</si>
  <si>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</si>
  <si>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</si>
  <si>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</si>
  <si>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</si>
  <si>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</si>
  <si>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</si>
  <si>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</si>
  <si>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</si>
  <si>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</si>
  <si>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</si>
  <si>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</si>
  <si>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</si>
  <si>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</si>
  <si>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</si>
  <si>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</si>
  <si>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</si>
  <si>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</si>
  <si>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</si>
  <si>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</si>
  <si>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</si>
  <si>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</si>
  <si>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</si>
  <si>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</si>
  <si>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</si>
  <si>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</si>
  <si>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</si>
  <si>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</si>
  <si>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</si>
  <si>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</si>
  <si>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</si>
  <si>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</si>
  <si>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</si>
  <si>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</si>
  <si>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</si>
  <si>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</si>
  <si>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</si>
  <si>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</si>
  <si>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</si>
  <si>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</si>
  <si>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</si>
  <si>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</si>
  <si>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</si>
  <si>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</si>
  <si>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</si>
  <si>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</si>
  <si>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</si>
  <si>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</si>
  <si>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</si>
  <si>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</si>
  <si>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</si>
  <si>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</si>
  <si>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</si>
  <si>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</si>
  <si>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</si>
  <si>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</si>
  <si>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</si>
  <si>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</si>
  <si>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</si>
  <si>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</si>
  <si>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</si>
  <si>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</si>
  <si>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</si>
  <si>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</si>
  <si>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</si>
  <si>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</si>
  <si>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</si>
  <si>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</si>
  <si>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</si>
  <si>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</si>
  <si>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</si>
  <si>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</si>
  <si>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</si>
  <si>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</si>
  <si>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</si>
  <si>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</si>
  <si>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</si>
  <si>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</si>
  <si>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</si>
  <si>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</si>
  <si>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</si>
  <si>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</si>
  <si>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</si>
  <si>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</si>
  <si>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</si>
  <si>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</si>
  <si>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</si>
  <si>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</si>
  <si>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</si>
  <si>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</si>
  <si>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</si>
  <si>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</si>
  <si>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</si>
  <si>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</si>
  <si>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</si>
  <si>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</si>
  <si>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</si>
  <si>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</si>
  <si>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</si>
  <si>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</si>
  <si>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</si>
  <si>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</si>
  <si>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</si>
  <si>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</si>
  <si>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</si>
  <si>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</si>
  <si>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</si>
  <si>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</si>
  <si>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</si>
  <si>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</si>
  <si>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</si>
  <si>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</si>
  <si>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</si>
  <si>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</si>
  <si>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</si>
  <si>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</si>
  <si>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</si>
  <si>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</si>
  <si>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</si>
  <si>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</si>
  <si>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</si>
  <si>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</si>
  <si>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</si>
  <si>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</si>
  <si>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</si>
  <si>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</si>
  <si>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</si>
  <si>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</si>
  <si>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</si>
  <si>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</si>
  <si>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</si>
  <si>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</si>
  <si>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</si>
  <si>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</si>
  <si>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</si>
  <si>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</si>
  <si>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</si>
  <si>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</si>
  <si>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</si>
  <si>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</si>
  <si>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</si>
  <si>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</si>
  <si>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</si>
  <si>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</si>
  <si>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</si>
  <si>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</si>
  <si>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</si>
  <si>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</si>
  <si>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</si>
  <si>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</si>
  <si>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</si>
  <si>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</si>
  <si>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</si>
  <si>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</si>
  <si>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</si>
  <si>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</si>
  <si>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</si>
  <si>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</si>
  <si>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</si>
  <si>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</si>
  <si>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</si>
  <si>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</si>
  <si>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</si>
  <si>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</si>
  <si>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</si>
  <si>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</si>
  <si>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</si>
  <si>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</si>
  <si>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</si>
  <si>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</si>
  <si>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</si>
  <si>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</si>
  <si>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</si>
  <si>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</si>
  <si>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</si>
  <si>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</si>
  <si>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</si>
  <si>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</si>
  <si>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</si>
  <si>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</si>
  <si>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</si>
  <si>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</si>
  <si>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</si>
  <si>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</si>
  <si>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</si>
  <si>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</si>
  <si>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</si>
  <si>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</si>
  <si>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</si>
  <si>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</si>
  <si>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</si>
  <si>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</si>
  <si>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</si>
  <si>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</si>
  <si>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</si>
  <si>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</si>
  <si>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</si>
  <si>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</si>
  <si>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</si>
  <si>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</si>
  <si>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</si>
  <si>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</si>
  <si>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</si>
  <si>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</si>
  <si>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</si>
  <si>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</si>
  <si>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</si>
  <si>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</si>
  <si>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</si>
  <si>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</si>
  <si>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</si>
  <si>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</si>
  <si>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</si>
  <si>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</si>
  <si>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</si>
  <si>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</si>
  <si>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</si>
  <si>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</si>
  <si>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</si>
  <si>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</si>
  <si>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</si>
  <si>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</si>
  <si>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</si>
  <si>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</si>
  <si>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</si>
  <si>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</si>
  <si>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</si>
  <si>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</si>
  <si>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</si>
  <si>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</si>
  <si>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</si>
  <si>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</si>
  <si>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</si>
  <si>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</si>
  <si>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</si>
  <si>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</si>
  <si>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</si>
  <si>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</si>
  <si>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</si>
  <si>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</si>
  <si>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</si>
  <si>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</si>
  <si>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</si>
  <si>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</si>
  <si>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</si>
  <si>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</si>
  <si>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</si>
  <si>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</si>
  <si>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</si>
  <si>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</si>
  <si>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</si>
  <si>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</si>
  <si>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</si>
  <si>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</si>
  <si>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</si>
  <si>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</si>
  <si>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</si>
  <si>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</si>
  <si>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</si>
  <si>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</si>
  <si>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</si>
  <si>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</si>
  <si>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</si>
  <si>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</si>
  <si>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</si>
  <si>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</si>
  <si>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</si>
  <si>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</si>
  <si>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</si>
  <si>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</si>
  <si>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</si>
  <si>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</si>
  <si>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</si>
  <si>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</si>
  <si>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</si>
  <si>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</si>
  <si>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</si>
  <si>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</si>
  <si>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</si>
  <si>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</si>
  <si>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</si>
  <si>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</si>
  <si>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</si>
  <si>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</si>
  <si>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</si>
  <si>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</si>
  <si>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</si>
  <si>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</si>
  <si>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</si>
  <si>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</si>
  <si>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</si>
  <si>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</si>
  <si>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</si>
  <si>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</si>
  <si>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</si>
  <si>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</si>
  <si>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</si>
  <si>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</si>
  <si>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</si>
  <si>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</si>
  <si>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</si>
  <si>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</si>
  <si>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</si>
  <si>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</si>
  <si>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</si>
  <si>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</si>
  <si>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</si>
  <si>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</si>
  <si>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</si>
  <si>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</si>
  <si>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</si>
  <si>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</si>
  <si>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</si>
  <si>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</si>
  <si>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</si>
  <si>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</si>
  <si>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</si>
  <si>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</si>
  <si>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</si>
  <si>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</si>
  <si>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</si>
  <si>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</si>
  <si>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</si>
  <si>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</si>
  <si>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</si>
  <si>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</si>
  <si>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</si>
  <si>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</si>
  <si>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</si>
  <si>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</si>
  <si>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</si>
  <si>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</si>
  <si>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</si>
  <si>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</si>
  <si>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</si>
  <si>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</si>
  <si>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</si>
  <si>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</si>
  <si>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</si>
  <si>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</si>
  <si>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</si>
  <si>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</si>
  <si>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</si>
  <si>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</si>
  <si>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</si>
  <si>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</si>
  <si>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</si>
  <si>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</si>
  <si>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</si>
  <si>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</si>
  <si>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</si>
  <si>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</si>
  <si>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</si>
  <si>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</si>
  <si>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</si>
  <si>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</si>
  <si>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</si>
  <si>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</si>
  <si>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</si>
  <si>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</si>
  <si>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</si>
  <si>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</si>
  <si>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</si>
  <si>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</si>
  <si>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</si>
  <si>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</si>
  <si>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</si>
  <si>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</si>
  <si>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</si>
  <si>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</si>
  <si>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</si>
  <si>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</si>
  <si>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</si>
  <si>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</si>
  <si>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</si>
  <si>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</si>
  <si>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</si>
  <si>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</si>
  <si>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</si>
  <si>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</si>
  <si>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</si>
  <si>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</si>
  <si>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</si>
  <si>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</si>
  <si>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</si>
  <si>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</si>
  <si>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</si>
  <si>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</si>
  <si>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</si>
  <si>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</si>
  <si>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</si>
  <si>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</si>
  <si>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</si>
  <si>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</si>
  <si>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</si>
  <si>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</si>
  <si>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</si>
  <si>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</si>
  <si>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</si>
  <si>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</si>
  <si>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</si>
  <si>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</si>
  <si>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</si>
  <si>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</si>
  <si>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</si>
  <si>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</si>
  <si>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</si>
  <si>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</si>
  <si>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</si>
  <si>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</si>
  <si>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</si>
  <si>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</si>
  <si>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</si>
  <si>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</si>
  <si>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</si>
  <si>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</si>
  <si>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</si>
  <si>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</si>
  <si>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</si>
  <si>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</si>
  <si>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</si>
  <si>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</si>
  <si>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</si>
  <si>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</si>
  <si>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</si>
  <si>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</si>
  <si>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</si>
  <si>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</si>
  <si>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</si>
  <si>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</si>
  <si>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</si>
  <si>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</si>
  <si>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</si>
  <si>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</si>
  <si>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</si>
  <si>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</si>
  <si>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</si>
  <si>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</si>
  <si>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</si>
  <si>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</si>
  <si>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</si>
  <si>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</si>
  <si>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</si>
  <si>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</si>
  <si>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</si>
  <si>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</si>
  <si>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</si>
  <si>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</si>
  <si>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</si>
  <si>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</si>
  <si>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</si>
  <si>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</si>
  <si>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</si>
  <si>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</si>
  <si>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</si>
  <si>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</si>
  <si>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</si>
  <si>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</si>
  <si>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</si>
  <si>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</si>
  <si>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</si>
  <si>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</si>
  <si>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</si>
  <si>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</si>
  <si>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</si>
  <si>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</si>
  <si>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</si>
  <si>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</si>
  <si>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</si>
  <si>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</si>
  <si>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</si>
  <si>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</si>
  <si>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</si>
  <si>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</si>
  <si>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</si>
  <si>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</si>
  <si>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</si>
  <si>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</si>
  <si>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</si>
  <si>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</si>
  <si>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</si>
  <si>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</si>
  <si>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</si>
  <si>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</si>
  <si>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</si>
  <si>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</si>
  <si>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</si>
  <si>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</si>
  <si>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</si>
  <si>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</si>
  <si>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</si>
  <si>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</si>
  <si>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</si>
  <si>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</si>
  <si>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</si>
  <si>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</si>
  <si>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</si>
  <si>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</si>
  <si>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</si>
  <si>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</si>
  <si>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</si>
  <si>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</si>
  <si>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</si>
  <si>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</si>
  <si>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</si>
  <si>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</si>
  <si>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</si>
  <si>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</si>
  <si>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</si>
  <si>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</si>
  <si>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</si>
  <si>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</si>
  <si>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</si>
  <si>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</si>
  <si>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</si>
  <si>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</si>
  <si>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</si>
  <si>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</si>
  <si>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</si>
  <si>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</si>
  <si>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</si>
  <si>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</si>
  <si>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</si>
  <si>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</si>
  <si>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</si>
  <si>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</si>
  <si>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</si>
  <si>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</si>
  <si>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</si>
  <si>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</si>
  <si>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</si>
  <si>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</si>
  <si>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</si>
  <si>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</si>
  <si>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</si>
  <si>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</si>
  <si>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</si>
  <si>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</si>
  <si>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</si>
  <si>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</si>
  <si>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</si>
  <si>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</si>
  <si>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</si>
  <si>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</si>
  <si>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</si>
  <si>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</si>
  <si>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</si>
  <si>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</si>
  <si>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</si>
  <si>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</si>
  <si>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</si>
  <si>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</si>
  <si>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</si>
  <si>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</si>
  <si>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</si>
  <si>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</si>
  <si>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</si>
  <si>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</si>
  <si>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</si>
  <si>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</si>
  <si>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</si>
  <si>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</si>
  <si>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</si>
  <si>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</si>
  <si>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</si>
  <si>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</si>
  <si>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</si>
  <si>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</si>
  <si>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</si>
  <si>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</si>
  <si>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</si>
  <si>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</si>
  <si>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</si>
  <si>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</si>
  <si>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</si>
  <si>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</si>
  <si>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</si>
  <si>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</si>
  <si>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</si>
  <si>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</si>
  <si>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</si>
  <si>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</si>
  <si>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</si>
  <si>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</si>
  <si>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</si>
  <si>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</si>
  <si>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</si>
  <si>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</si>
  <si>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</si>
  <si>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</si>
  <si>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</si>
  <si>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</si>
  <si>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</si>
  <si>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</si>
  <si>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</si>
  <si>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</si>
  <si>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</si>
  <si>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</si>
  <si>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</si>
  <si>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</si>
  <si>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</si>
  <si>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</si>
  <si>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</si>
  <si>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</si>
  <si>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</si>
  <si>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</si>
  <si>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</si>
  <si>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</si>
  <si>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</si>
  <si>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</si>
  <si>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</si>
  <si>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</si>
  <si>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</si>
  <si>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</si>
  <si>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</si>
  <si>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</si>
  <si>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</si>
  <si>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</si>
  <si>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</si>
  <si>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</si>
  <si>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</si>
  <si>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</si>
  <si>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</si>
  <si>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</si>
  <si>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</si>
  <si>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</si>
  <si>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</si>
  <si>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</si>
  <si>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</si>
  <si>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</si>
  <si>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</si>
  <si>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</si>
  <si>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</si>
  <si>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</si>
  <si>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</si>
  <si>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</si>
  <si>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</si>
  <si>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</si>
  <si>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</si>
  <si>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</si>
  <si>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</si>
  <si>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</si>
  <si>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</si>
  <si>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</si>
  <si>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</si>
  <si>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</si>
  <si>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</si>
  <si>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</si>
  <si>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</si>
  <si>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</si>
  <si>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</si>
  <si>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</si>
  <si>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</si>
  <si>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</si>
  <si>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</si>
  <si>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</si>
  <si>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</si>
  <si>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</si>
  <si>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</si>
  <si>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</si>
  <si>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</si>
  <si>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</si>
  <si>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</si>
  <si>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</si>
  <si>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</si>
  <si>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</si>
  <si>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</si>
  <si>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</si>
  <si>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</si>
  <si>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</si>
  <si>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</si>
  <si>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</si>
  <si>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</si>
  <si>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</si>
  <si>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</si>
  <si>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</si>
  <si>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</si>
  <si>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</si>
  <si>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</si>
  <si>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</si>
  <si>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</si>
  <si>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</si>
  <si>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</si>
  <si>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</si>
  <si>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</si>
  <si>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</si>
  <si>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</si>
  <si>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</si>
  <si>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</si>
  <si>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</si>
  <si>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</si>
  <si>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</si>
  <si>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</si>
  <si>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</si>
  <si>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</si>
  <si>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</si>
  <si>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</si>
  <si>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</si>
  <si>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</si>
  <si>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</si>
  <si>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</si>
  <si>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</si>
  <si>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</si>
  <si>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</si>
  <si>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</si>
  <si>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</si>
  <si>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</si>
  <si>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</si>
  <si>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</si>
  <si>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</si>
  <si>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</si>
  <si>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</si>
  <si>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</si>
  <si>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</si>
  <si>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</si>
  <si>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</si>
  <si>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</si>
  <si>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</si>
  <si>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</si>
  <si>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</si>
  <si>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</si>
  <si>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</si>
  <si>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</si>
  <si>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</si>
  <si>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</si>
  <si>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</si>
  <si>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</si>
  <si>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</si>
  <si>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</si>
  <si>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</si>
  <si>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</si>
  <si>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</si>
  <si>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</si>
  <si>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</si>
  <si>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</si>
  <si>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</si>
  <si>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</si>
  <si>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</si>
  <si>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</si>
  <si>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</si>
  <si>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</si>
  <si>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</si>
  <si>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</si>
  <si>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</si>
  <si>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</si>
  <si>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</si>
  <si>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</si>
  <si>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</si>
  <si>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</si>
  <si>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</si>
  <si>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</si>
  <si>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</si>
  <si>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</si>
  <si>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</si>
  <si>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</si>
  <si>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</si>
  <si>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</si>
  <si>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</si>
  <si>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</si>
  <si>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</si>
  <si>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</si>
  <si>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</si>
  <si>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</si>
  <si>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</si>
  <si>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</si>
  <si>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</si>
  <si>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</si>
  <si>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</si>
  <si>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</si>
  <si>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</si>
  <si>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</si>
  <si>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</si>
  <si>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</si>
  <si>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</si>
  <si>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</si>
  <si>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</si>
  <si>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</si>
  <si>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</si>
  <si>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</si>
  <si>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</si>
  <si>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</si>
  <si>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</si>
  <si>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</si>
  <si>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</si>
  <si>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</si>
  <si>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</si>
  <si>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</si>
  <si>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</si>
  <si>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</si>
  <si>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</si>
  <si>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</si>
  <si>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</si>
  <si>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</si>
  <si>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</si>
  <si>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</si>
  <si>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</si>
  <si>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</si>
  <si>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</si>
  <si>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</si>
  <si>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</si>
  <si>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</si>
  <si>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</si>
  <si>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</si>
  <si>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</si>
  <si>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</si>
  <si>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</si>
  <si>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</si>
  <si>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</si>
  <si>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</si>
  <si>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</si>
  <si>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</si>
  <si>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</si>
  <si>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</si>
  <si>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</si>
  <si>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</si>
  <si>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</si>
  <si>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</si>
  <si>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</si>
  <si>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</si>
  <si>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</si>
  <si>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</si>
  <si>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</si>
  <si>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</si>
  <si>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</si>
  <si>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</si>
  <si>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</si>
  <si>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</si>
  <si>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</si>
  <si>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</si>
  <si>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</si>
  <si>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</si>
  <si>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</si>
  <si>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</si>
  <si>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</si>
  <si>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</si>
  <si>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</si>
  <si>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</si>
  <si>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</si>
  <si>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</si>
  <si>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</si>
  <si>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</si>
  <si>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</si>
  <si>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</si>
  <si>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</si>
  <si>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</si>
  <si>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</si>
  <si>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</si>
  <si>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</si>
  <si>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</si>
  <si>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</si>
  <si>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</si>
  <si>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</si>
  <si>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</si>
  <si>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</si>
  <si>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</si>
  <si>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</si>
  <si>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</si>
  <si>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</si>
  <si>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</si>
  <si>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</si>
  <si>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</si>
  <si>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</si>
  <si>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</si>
  <si>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</si>
  <si>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</si>
  <si>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</si>
  <si>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</si>
  <si>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</si>
  <si>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</si>
  <si>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</si>
  <si>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</si>
  <si>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</si>
  <si>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</si>
  <si>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</si>
  <si>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</si>
  <si>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</si>
  <si>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</si>
  <si>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</si>
  <si>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</si>
  <si>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</si>
  <si>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</si>
  <si>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</si>
  <si>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</si>
  <si>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</si>
  <si>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</si>
  <si>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</si>
  <si>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</si>
  <si>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</si>
  <si>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</si>
  <si>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</si>
  <si>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</si>
  <si>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</si>
  <si>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</si>
  <si>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</si>
  <si>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</si>
  <si>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</si>
  <si>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</si>
  <si>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</si>
  <si>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</si>
  <si>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</si>
  <si>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</si>
  <si>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</si>
  <si>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</si>
  <si>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</si>
  <si>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</si>
  <si>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</si>
  <si>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</si>
  <si>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</si>
  <si>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</si>
  <si>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</si>
  <si>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</si>
  <si>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</si>
  <si>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</si>
  <si>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</si>
  <si>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</si>
  <si>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</si>
  <si>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</si>
  <si>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</si>
  <si>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</si>
  <si>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</si>
  <si>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</si>
  <si>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</si>
  <si>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</si>
  <si>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</si>
  <si>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</si>
  <si>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</si>
  <si>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</si>
  <si>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</si>
  <si>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</si>
  <si>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</si>
  <si>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</si>
  <si>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</si>
  <si>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</si>
  <si>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</si>
  <si>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</si>
  <si>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</si>
  <si>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</si>
  <si>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</si>
  <si>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</si>
  <si>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</si>
  <si>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</si>
  <si>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</si>
  <si>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</si>
  <si>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</si>
  <si>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</si>
  <si>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</si>
  <si>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</si>
  <si>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</si>
  <si>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</si>
  <si>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</si>
  <si>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</si>
  <si>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</si>
  <si>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</si>
  <si>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</si>
  <si>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</si>
  <si>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</si>
  <si>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</si>
  <si>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</si>
  <si>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</si>
  <si>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</si>
  <si>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</si>
  <si>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</si>
  <si>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</si>
  <si>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</si>
  <si>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</si>
  <si>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</si>
  <si>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</si>
  <si>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</si>
  <si>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</si>
  <si>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</si>
  <si>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</si>
  <si>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</si>
  <si>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</si>
  <si>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</si>
  <si>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</si>
  <si>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</si>
  <si>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</si>
  <si>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</si>
  <si>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</si>
  <si>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</si>
  <si>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</si>
  <si>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</si>
  <si>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</si>
  <si>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</si>
  <si>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</si>
  <si>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</si>
  <si>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</si>
  <si>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</si>
  <si>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</si>
  <si>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</si>
  <si>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</si>
  <si>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</si>
  <si>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</si>
  <si>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</si>
  <si>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</si>
  <si>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</si>
  <si>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</si>
  <si>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</si>
  <si>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</si>
  <si>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</si>
  <si>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</si>
  <si>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</si>
  <si>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</si>
  <si>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</si>
  <si>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</si>
  <si>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</si>
  <si>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</si>
  <si>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</si>
  <si>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</si>
  <si>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</si>
  <si>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</si>
  <si>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</si>
  <si>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</si>
  <si>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</si>
  <si>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</si>
  <si>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</si>
  <si>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</si>
  <si>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</si>
  <si>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</si>
  <si>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</si>
  <si>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</si>
  <si>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</si>
  <si>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</si>
  <si>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</si>
  <si>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</si>
  <si>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</si>
  <si>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</si>
  <si>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</si>
  <si>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</si>
  <si>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</si>
  <si>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</si>
  <si>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</si>
  <si>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</si>
  <si>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</si>
  <si>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</si>
  <si>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</si>
  <si>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</si>
  <si>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</si>
  <si>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</si>
  <si>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</si>
  <si>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</si>
  <si>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</si>
  <si>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</si>
  <si>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</si>
  <si>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</si>
  <si>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</si>
  <si>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</si>
  <si>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</si>
  <si>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</si>
  <si>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</si>
  <si>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</si>
  <si>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</si>
  <si>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</si>
  <si>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</si>
  <si>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</si>
  <si>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</si>
  <si>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</si>
  <si>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</si>
  <si>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</si>
  <si>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</si>
  <si>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</si>
  <si>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</si>
  <si>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</si>
  <si>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</si>
  <si>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</si>
  <si>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</si>
  <si>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</si>
  <si>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</si>
  <si>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</si>
  <si>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</si>
  <si>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</si>
  <si>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</si>
  <si>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</si>
  <si>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</si>
  <si>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</si>
  <si>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</si>
  <si>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</si>
  <si>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</si>
  <si>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</si>
  <si>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</si>
  <si>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</si>
  <si>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</si>
  <si>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</si>
  <si>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</si>
  <si>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</si>
  <si>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</si>
  <si>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</si>
  <si>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</si>
  <si>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</si>
  <si>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</si>
  <si>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</si>
  <si>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</si>
  <si>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</si>
  <si>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</si>
  <si>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</si>
  <si>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</si>
  <si>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</si>
  <si>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</si>
  <si>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</si>
  <si>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</si>
  <si>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</si>
  <si>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</si>
  <si>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</si>
  <si>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</si>
  <si>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</si>
  <si>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</si>
  <si>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</si>
  <si>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</si>
  <si>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</si>
  <si>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</si>
  <si>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</si>
  <si>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</si>
  <si>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</si>
  <si>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</si>
  <si>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</si>
  <si>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</si>
  <si>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</si>
  <si>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</si>
  <si>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</si>
  <si>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</si>
  <si>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</si>
  <si>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</si>
  <si>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</si>
  <si>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</si>
  <si>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</si>
  <si>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</si>
  <si>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</si>
  <si>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</si>
  <si>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</si>
  <si>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</si>
  <si>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</si>
  <si>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</si>
  <si>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</si>
  <si>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</si>
  <si>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</si>
  <si>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</si>
  <si>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</si>
  <si>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</si>
  <si>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</si>
  <si>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</si>
  <si>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</si>
  <si>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</si>
  <si>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</si>
  <si>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</si>
  <si>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</si>
  <si>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</si>
  <si>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</si>
  <si>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</si>
  <si>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</si>
  <si>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</si>
  <si>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</si>
  <si>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</si>
  <si>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</si>
  <si>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</si>
  <si>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</si>
  <si>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</si>
  <si>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</si>
  <si>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</si>
  <si>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</si>
  <si>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</si>
  <si>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</si>
  <si>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</si>
  <si>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</si>
  <si>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</si>
  <si>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</si>
  <si>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</si>
  <si>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</si>
  <si>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</si>
  <si>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</si>
  <si>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</si>
  <si>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</si>
  <si>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</si>
  <si>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</si>
  <si>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</si>
  <si>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</si>
  <si>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</si>
  <si>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</si>
  <si>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</si>
  <si>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</si>
  <si>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</si>
  <si>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</si>
  <si>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</si>
  <si>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</si>
  <si>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</si>
  <si>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</si>
  <si>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</si>
  <si>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</si>
  <si>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</si>
  <si>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</si>
  <si>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</si>
  <si>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</si>
  <si>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</si>
  <si>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</si>
  <si>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</si>
  <si>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</si>
  <si>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</si>
  <si>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</si>
  <si>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</si>
  <si>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</si>
  <si>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</si>
  <si>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</si>
  <si>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</si>
  <si>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</si>
  <si>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</si>
  <si>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</si>
  <si>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</si>
  <si>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</si>
  <si>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</si>
  <si>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</si>
  <si>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</si>
  <si>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</si>
  <si>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</si>
  <si>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</si>
  <si>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</si>
  <si>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</si>
  <si>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</si>
  <si>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</si>
  <si>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</si>
  <si>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</si>
  <si>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</si>
  <si>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</si>
  <si>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</si>
  <si>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</si>
  <si>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</si>
  <si>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</si>
  <si>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</si>
  <si>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</si>
  <si>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</si>
  <si>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</si>
  <si>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</si>
  <si>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</si>
  <si>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</si>
  <si>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</si>
  <si>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</si>
  <si>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</si>
  <si>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</si>
  <si>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</si>
  <si>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</si>
  <si>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</si>
  <si>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</si>
  <si>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</si>
  <si>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</si>
  <si>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</si>
  <si>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</si>
  <si>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</si>
  <si>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</si>
  <si>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</si>
  <si>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</si>
  <si>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</si>
  <si>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</si>
  <si>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</si>
  <si>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</si>
  <si>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</si>
  <si>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</si>
  <si>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</si>
  <si>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</si>
  <si>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</si>
  <si>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</si>
  <si>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</si>
  <si>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</si>
  <si>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</si>
  <si>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</si>
  <si>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</si>
  <si>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</si>
  <si>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</si>
  <si>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</si>
  <si>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</si>
  <si>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</si>
  <si>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</si>
  <si>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</si>
  <si>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</si>
  <si>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</si>
  <si>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</si>
  <si>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</si>
  <si>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</si>
  <si>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</si>
  <si>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</si>
  <si>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</si>
  <si>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</si>
  <si>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</si>
  <si>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</si>
  <si>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</si>
  <si>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</si>
  <si>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</si>
  <si>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</si>
  <si>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</si>
  <si>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</si>
  <si>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</si>
  <si>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</si>
  <si>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</si>
  <si>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</si>
  <si>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</si>
  <si>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</si>
  <si>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</si>
  <si>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</si>
  <si>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</si>
  <si>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</si>
  <si>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</si>
  <si>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</si>
  <si>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</si>
  <si>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</si>
  <si>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</si>
  <si>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</si>
  <si>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</si>
  <si>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</si>
  <si>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</si>
  <si>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</si>
  <si>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</si>
  <si>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</si>
  <si>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</si>
  <si>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</si>
  <si>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</si>
  <si>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</si>
  <si>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</si>
  <si>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</si>
  <si>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</si>
  <si>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</si>
  <si>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</si>
  <si>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</si>
  <si>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</si>
  <si>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</si>
  <si>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</si>
  <si>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</si>
  <si>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</si>
  <si>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</si>
  <si>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</si>
  <si>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</si>
  <si>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</si>
  <si>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</si>
  <si>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</si>
  <si>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</si>
  <si>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</si>
  <si>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</si>
  <si>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</si>
  <si>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</si>
  <si>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</si>
  <si>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</si>
  <si>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</si>
  <si>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</si>
  <si>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</si>
  <si>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</si>
  <si>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</si>
  <si>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</si>
  <si>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</si>
  <si>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</si>
  <si>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</si>
  <si>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</si>
  <si>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</si>
  <si>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</si>
  <si>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</si>
  <si>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</si>
  <si>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</si>
  <si>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</si>
  <si>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</si>
  <si>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</si>
  <si>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</si>
  <si>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</si>
  <si>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</si>
  <si>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</si>
  <si>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</si>
  <si>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</si>
  <si>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</si>
  <si>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</si>
  <si>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</si>
  <si>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</si>
  <si>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</si>
  <si>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</si>
  <si>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</si>
  <si>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</si>
  <si>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</si>
  <si>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</si>
  <si>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</si>
  <si>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</si>
  <si>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</si>
  <si>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</si>
  <si>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</si>
  <si>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</si>
  <si>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</si>
  <si>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</si>
  <si>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</si>
  <si>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</si>
  <si>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</si>
  <si>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</si>
  <si>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</si>
  <si>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</si>
  <si>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</si>
  <si>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</si>
  <si>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</si>
  <si>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</si>
  <si>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</si>
  <si>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</si>
  <si>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</si>
  <si>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</si>
  <si>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</si>
  <si>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</si>
  <si>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</si>
  <si>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</si>
  <si>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</si>
  <si>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</si>
  <si>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</si>
  <si>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</si>
  <si>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</si>
  <si>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</si>
  <si>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</si>
  <si>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</si>
  <si>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</si>
  <si>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</si>
  <si>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</si>
  <si>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</si>
  <si>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</si>
  <si>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</si>
  <si>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</si>
  <si>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</si>
  <si>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</si>
  <si>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</si>
  <si>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</si>
  <si>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</si>
  <si>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</si>
  <si>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</si>
  <si>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</si>
  <si>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</si>
  <si>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</si>
  <si>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</si>
  <si>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</si>
  <si>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</si>
  <si>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</si>
  <si>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</si>
  <si>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</si>
  <si>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</si>
  <si>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</si>
  <si>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</si>
  <si>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</si>
  <si>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</si>
  <si>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</si>
  <si>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</si>
  <si>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</si>
  <si>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</si>
  <si>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</si>
  <si>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</si>
  <si>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</si>
  <si>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</si>
  <si>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</si>
  <si>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</si>
  <si>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</si>
  <si>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</si>
  <si>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</si>
  <si>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</si>
  <si>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</si>
  <si>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</si>
  <si>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</si>
  <si>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</si>
  <si>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</si>
  <si>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</si>
  <si>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</si>
  <si>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</si>
  <si>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</si>
  <si>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</si>
  <si>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</si>
  <si>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</si>
  <si>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</si>
  <si>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</si>
  <si>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</si>
  <si>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</si>
  <si>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</si>
  <si>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</si>
  <si>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</si>
  <si>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</si>
  <si>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</si>
  <si>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</si>
  <si>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</si>
  <si>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</si>
  <si>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</si>
  <si>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</si>
  <si>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</si>
  <si>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</si>
  <si>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</si>
  <si>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</si>
  <si>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</si>
  <si>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</si>
  <si>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</si>
  <si>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</si>
  <si>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</si>
  <si>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</si>
  <si>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</si>
  <si>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</si>
  <si>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</si>
  <si>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</si>
  <si>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</si>
  <si>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</si>
  <si>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</si>
  <si>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</si>
  <si>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</si>
  <si>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</si>
  <si>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</si>
  <si>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</si>
  <si>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</si>
  <si>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</si>
  <si>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</si>
  <si>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</si>
  <si>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</si>
  <si>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</si>
  <si>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</si>
  <si>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</si>
  <si>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</si>
  <si>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</si>
  <si>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</si>
  <si>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</si>
  <si>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</si>
  <si>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</si>
  <si>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</si>
  <si>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</si>
  <si>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</si>
  <si>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</si>
  <si>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</si>
  <si>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</si>
  <si>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</si>
  <si>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</si>
  <si>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</si>
  <si>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</si>
  <si>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</si>
  <si>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</si>
  <si>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</si>
  <si>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</si>
  <si>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</si>
  <si>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</si>
  <si>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</si>
  <si>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</si>
  <si>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</si>
  <si>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</si>
  <si>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</si>
  <si>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</si>
  <si>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</si>
  <si>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</si>
  <si>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</si>
  <si>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</si>
  <si>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</si>
  <si>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</si>
  <si>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</si>
  <si>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</si>
  <si>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</si>
  <si>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</si>
  <si>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</si>
  <si>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</si>
  <si>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</si>
  <si>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</si>
  <si>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</si>
  <si>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</si>
  <si>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</si>
  <si>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</si>
  <si>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</si>
  <si>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</si>
  <si>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</si>
  <si>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</si>
  <si>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</si>
  <si>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</si>
  <si>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</si>
  <si>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</si>
  <si>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</si>
  <si>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</si>
  <si>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</si>
  <si>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</si>
  <si>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</si>
  <si>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</si>
  <si>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</si>
  <si>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</si>
  <si>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</si>
  <si>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</si>
  <si>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</si>
  <si>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</si>
  <si>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</si>
  <si>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</si>
  <si>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</si>
  <si>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</si>
  <si>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</si>
  <si>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</si>
  <si>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</si>
  <si>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</si>
  <si>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</si>
  <si>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</si>
  <si>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</si>
  <si>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</si>
  <si>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</si>
  <si>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</si>
  <si>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</si>
  <si>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</si>
  <si>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</si>
  <si>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</si>
  <si>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</si>
  <si>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</si>
  <si>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</si>
  <si>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</si>
  <si>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</si>
  <si>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</si>
  <si>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</si>
  <si>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</si>
  <si>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</si>
  <si>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</si>
  <si>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</si>
  <si>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</si>
  <si>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</si>
  <si>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</si>
  <si>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</si>
  <si>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</si>
  <si>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</si>
  <si>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</si>
  <si>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</si>
  <si>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</si>
  <si>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</si>
  <si>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</si>
  <si>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</si>
  <si>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</si>
  <si>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</si>
  <si>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</si>
  <si>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</si>
  <si>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</si>
  <si>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</si>
  <si>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</si>
  <si>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</si>
  <si>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</si>
  <si>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</si>
  <si>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</si>
  <si>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</si>
  <si>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</si>
  <si>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</si>
  <si>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</si>
  <si>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</si>
  <si>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</si>
  <si>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</si>
  <si>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</si>
  <si>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</si>
  <si>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</si>
  <si>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</si>
  <si>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</si>
  <si>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</si>
  <si>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</si>
  <si>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</si>
  <si>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</si>
  <si>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</si>
  <si>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</si>
  <si>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</si>
  <si>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</si>
  <si>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</si>
  <si>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</si>
  <si>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</si>
  <si>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</si>
  <si>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</si>
  <si>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</si>
  <si>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</si>
  <si>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</si>
  <si>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</si>
  <si>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</si>
  <si>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</si>
  <si>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</si>
  <si>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</si>
  <si>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</si>
  <si>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</si>
  <si>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</si>
  <si>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</si>
  <si>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</si>
  <si>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</si>
  <si>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</si>
  <si>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</si>
  <si>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</si>
  <si>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</si>
  <si>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</si>
  <si>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</si>
  <si>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</si>
  <si>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</si>
  <si>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</si>
  <si>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</si>
  <si>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</si>
  <si>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</si>
  <si>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</si>
  <si>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</si>
  <si>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</si>
  <si>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</si>
  <si>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</si>
  <si>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</si>
  <si>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</si>
  <si>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</si>
  <si>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</si>
  <si>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</si>
  <si>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</si>
  <si>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</si>
  <si>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</si>
  <si>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</si>
  <si>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</si>
  <si>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</si>
  <si>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</si>
  <si>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</si>
  <si>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</si>
  <si>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</si>
  <si>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</si>
  <si>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</si>
  <si>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</si>
  <si>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</si>
  <si>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</si>
  <si>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</si>
  <si>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</si>
  <si>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</si>
  <si>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</si>
  <si>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</si>
  <si>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</si>
  <si>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</si>
  <si>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</si>
  <si>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</si>
  <si>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</si>
  <si>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</si>
  <si>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</si>
  <si>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</si>
  <si>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</si>
  <si>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</si>
  <si>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</si>
  <si>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</si>
  <si>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</si>
  <si>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</si>
  <si>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</si>
  <si>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</si>
  <si>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</si>
  <si>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</si>
  <si>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</si>
  <si>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</si>
  <si>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</si>
  <si>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</si>
  <si>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</si>
  <si>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</si>
  <si>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</si>
  <si>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</si>
  <si>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</si>
  <si>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</si>
  <si>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</si>
  <si>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</si>
  <si>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</si>
  <si>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</si>
  <si>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</si>
  <si>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</si>
  <si>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</si>
  <si>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</si>
  <si>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</si>
  <si>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</si>
  <si>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</si>
  <si>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</si>
  <si>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</si>
  <si>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</si>
  <si>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</si>
  <si>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</si>
  <si>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</si>
  <si>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</si>
  <si>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</si>
  <si>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</si>
  <si>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</si>
  <si>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</si>
  <si>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</si>
  <si>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</si>
  <si>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</si>
  <si>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</si>
  <si>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</si>
  <si>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</si>
  <si>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</si>
  <si>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</si>
  <si>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</si>
  <si>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</si>
  <si>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</si>
  <si>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</si>
  <si>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</si>
  <si>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</si>
  <si>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</si>
  <si>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</si>
  <si>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</si>
  <si>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</si>
  <si>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</si>
  <si>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</si>
  <si>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</si>
  <si>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</si>
  <si>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</si>
  <si>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</si>
  <si>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</si>
  <si>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</si>
  <si>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</si>
  <si>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</si>
  <si>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</si>
  <si>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</si>
  <si>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</si>
  <si>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</si>
  <si>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</si>
  <si>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</si>
  <si>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</si>
  <si>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</si>
  <si>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</si>
  <si>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</si>
  <si>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</si>
  <si>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</si>
  <si>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</si>
  <si>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</si>
  <si>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</si>
  <si>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</si>
  <si>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</si>
  <si>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</si>
  <si>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</si>
  <si>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</si>
  <si>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</si>
  <si>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</si>
  <si>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</si>
  <si>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</si>
  <si>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</si>
  <si>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</si>
  <si>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</si>
  <si>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</si>
  <si>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</si>
  <si>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</si>
  <si>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</si>
  <si>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</si>
  <si>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</si>
  <si>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</si>
  <si>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</si>
  <si>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</si>
  <si>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</si>
  <si>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</si>
  <si>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</si>
  <si>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</si>
  <si>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</si>
  <si>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</si>
  <si>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</si>
  <si>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</si>
  <si>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</si>
  <si>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</si>
  <si>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</si>
  <si>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</si>
  <si>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</si>
  <si>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</si>
  <si>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</si>
  <si>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</si>
  <si>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</si>
  <si>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</si>
  <si>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</si>
  <si>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</si>
  <si>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</si>
  <si>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</si>
  <si>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</si>
  <si>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</si>
  <si>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</si>
  <si>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</si>
  <si>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</si>
  <si>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</si>
  <si>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</si>
  <si>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</si>
  <si>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</si>
  <si>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</si>
  <si>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</si>
  <si>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</si>
  <si>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</si>
  <si>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</si>
  <si>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</si>
  <si>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</si>
  <si>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</si>
  <si>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</si>
  <si>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</si>
  <si>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</si>
  <si>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</si>
  <si>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</si>
  <si>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</si>
  <si>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</si>
  <si>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</si>
  <si>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</si>
  <si>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</si>
  <si>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</si>
  <si>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</si>
  <si>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</si>
  <si>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</si>
  <si>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</si>
  <si>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</si>
  <si>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</si>
  <si>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</si>
  <si>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</si>
  <si>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</si>
  <si>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</si>
  <si>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</si>
  <si>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</si>
  <si>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</si>
  <si>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</si>
  <si>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</si>
  <si>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</si>
  <si>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</si>
  <si>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</si>
  <si>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</si>
  <si>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</si>
  <si>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</si>
  <si>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</si>
  <si>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</si>
  <si>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</si>
  <si>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</si>
  <si>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</si>
  <si>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</si>
  <si>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</si>
  <si>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</si>
  <si>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</si>
  <si>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</si>
  <si>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</si>
  <si>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</si>
  <si>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</si>
  <si>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</si>
  <si>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</si>
  <si>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</si>
  <si>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</si>
  <si>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</si>
  <si>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</si>
  <si>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</si>
  <si>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</si>
  <si>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</si>
  <si>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</si>
  <si>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</si>
  <si>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</si>
  <si>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</si>
  <si>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</si>
  <si>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</si>
  <si>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</si>
  <si>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</si>
  <si>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</si>
  <si>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</si>
  <si>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</si>
  <si>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</si>
  <si>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</si>
  <si>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</si>
  <si>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</si>
  <si>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</si>
  <si>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</si>
  <si>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</si>
  <si>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</si>
  <si>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</si>
  <si>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</si>
  <si>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</si>
  <si>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</si>
  <si>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</si>
  <si>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</si>
  <si>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</si>
  <si>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</si>
  <si>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</si>
  <si>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</si>
  <si>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</si>
  <si>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</si>
  <si>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</si>
  <si>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</si>
  <si>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</si>
  <si>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</si>
  <si>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</si>
  <si>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</si>
  <si>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</si>
  <si>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</si>
  <si>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</si>
  <si>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</si>
  <si>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</si>
  <si>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</si>
  <si>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</si>
  <si>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</si>
  <si>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</si>
  <si>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</si>
  <si>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</si>
  <si>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</si>
  <si>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</si>
  <si>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</si>
  <si>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</si>
  <si>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</si>
  <si>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</si>
  <si>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</si>
  <si>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</si>
  <si>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</si>
  <si>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</si>
  <si>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</si>
  <si>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</si>
  <si>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</si>
  <si>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</si>
  <si>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</si>
  <si>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</si>
  <si>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</si>
  <si>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</si>
  <si>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</si>
  <si>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</si>
  <si>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</si>
  <si>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</si>
  <si>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</si>
  <si>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</si>
  <si>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</si>
  <si>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</si>
  <si>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</si>
  <si>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</si>
  <si>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</si>
  <si>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</si>
  <si>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</si>
  <si>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</si>
  <si>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</si>
  <si>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</si>
  <si>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</si>
  <si>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</si>
  <si>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</si>
  <si>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</si>
  <si>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</si>
  <si>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</si>
  <si>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</si>
  <si>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</si>
  <si>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</si>
  <si>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</si>
  <si>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</si>
  <si>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</si>
  <si>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</si>
  <si>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</si>
  <si>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</si>
  <si>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</si>
  <si>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</si>
  <si>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</si>
  <si>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</si>
  <si>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</si>
  <si>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</si>
  <si>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</si>
  <si>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</si>
  <si>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</si>
  <si>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</si>
  <si>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</si>
  <si>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</si>
  <si>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</si>
  <si>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</si>
  <si>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</si>
  <si>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</si>
  <si>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</si>
  <si>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</si>
  <si>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</si>
  <si>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</si>
  <si>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</si>
  <si>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</si>
  <si>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</si>
  <si>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</si>
  <si>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</si>
  <si>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</si>
  <si>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</si>
  <si>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</si>
  <si>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</si>
  <si>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</si>
  <si>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</si>
  <si>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</si>
  <si>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</si>
  <si>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</si>
  <si>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</si>
  <si>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</si>
  <si>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</si>
  <si>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</si>
  <si>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</si>
  <si>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</si>
  <si>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</si>
  <si>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</si>
  <si>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</si>
  <si>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</si>
  <si>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</si>
  <si>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</si>
  <si>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</si>
  <si>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</si>
  <si>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</si>
  <si>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</si>
  <si>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</si>
  <si>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</si>
  <si>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</si>
  <si>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</si>
  <si>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</si>
  <si>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</si>
  <si>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</si>
  <si>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</si>
  <si>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</si>
  <si>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</si>
  <si>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</si>
  <si>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</si>
  <si>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</si>
  <si>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</si>
  <si>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</si>
  <si>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</si>
  <si>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</si>
  <si>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</si>
  <si>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</si>
  <si>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</si>
  <si>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</si>
  <si>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</si>
  <si>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</si>
  <si>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</si>
  <si>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</si>
  <si>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</si>
  <si>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</si>
  <si>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</si>
  <si>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</si>
  <si>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</si>
  <si>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</si>
  <si>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</si>
  <si>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</si>
  <si>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</si>
  <si>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</si>
  <si>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</si>
  <si>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</si>
  <si>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</si>
  <si>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</si>
  <si>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</si>
  <si>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</si>
  <si>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</si>
  <si>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</si>
  <si>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</si>
  <si>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</si>
  <si>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</si>
  <si>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</si>
  <si>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</si>
  <si>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</si>
  <si>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</si>
  <si>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</si>
  <si>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</si>
  <si>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</si>
  <si>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</si>
  <si>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</si>
  <si>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</si>
  <si>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</si>
  <si>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</si>
  <si>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</si>
  <si>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</si>
  <si>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</si>
  <si>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</si>
  <si>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</si>
  <si>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</si>
  <si>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</si>
  <si>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</si>
  <si>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</si>
  <si>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</si>
  <si>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</si>
  <si>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</si>
  <si>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</si>
  <si>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</si>
  <si>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</si>
  <si>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</si>
  <si>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</si>
  <si>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</si>
  <si>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</si>
  <si>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</si>
  <si>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</si>
  <si>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</si>
  <si>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</si>
  <si>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</si>
  <si>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</si>
  <si>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</si>
  <si>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</si>
  <si>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</si>
  <si>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</si>
  <si>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</si>
  <si>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</si>
  <si>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</si>
  <si>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</si>
  <si>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</si>
  <si>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</si>
  <si>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</si>
  <si>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</si>
  <si>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</si>
  <si>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</si>
  <si>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</si>
  <si>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</si>
  <si>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</si>
  <si>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</si>
  <si>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</si>
  <si>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</si>
  <si>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</si>
  <si>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</si>
  <si>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</si>
  <si>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</si>
  <si>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</si>
  <si>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</si>
  <si>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</si>
  <si>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</si>
  <si>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</si>
  <si>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</si>
  <si>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</si>
  <si>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</si>
  <si>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</si>
  <si>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</si>
  <si>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</si>
  <si>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</si>
  <si>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</si>
  <si>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</si>
  <si>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</si>
  <si>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</si>
  <si>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</si>
  <si>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</si>
  <si>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</si>
  <si>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</si>
  <si>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</si>
  <si>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</si>
  <si>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</si>
  <si>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</si>
  <si>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</si>
  <si>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</si>
  <si>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</si>
  <si>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</si>
  <si>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</si>
  <si>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</si>
  <si>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</si>
  <si>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</si>
  <si>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</si>
  <si>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</si>
  <si>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</si>
  <si>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</si>
  <si>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</si>
  <si>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</si>
  <si>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</si>
  <si>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</si>
  <si>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</si>
  <si>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</si>
  <si>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</si>
  <si>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</si>
  <si>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</si>
  <si>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</si>
  <si>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</si>
  <si>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</si>
  <si>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</si>
  <si>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</si>
  <si>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</si>
  <si>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</si>
  <si>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</si>
  <si>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</si>
  <si>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</si>
  <si>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</si>
  <si>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</si>
  <si>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</si>
  <si>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</si>
  <si>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</si>
  <si>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</si>
  <si>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</si>
  <si>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</si>
  <si>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</si>
  <si>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</si>
  <si>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</si>
  <si>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</si>
  <si>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</si>
  <si>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</si>
  <si>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</si>
  <si>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</si>
  <si>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</si>
  <si>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</si>
  <si>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</si>
  <si>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</si>
  <si>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</si>
  <si>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</si>
  <si>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</si>
  <si>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</si>
  <si>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</si>
  <si>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</si>
  <si>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</si>
  <si>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</si>
  <si>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</si>
  <si>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</si>
  <si>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</si>
  <si>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</si>
  <si>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</si>
  <si>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</si>
  <si>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</si>
  <si>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</si>
  <si>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</si>
  <si>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</si>
  <si>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</si>
  <si>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</si>
  <si>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</si>
  <si>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</si>
  <si>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</si>
  <si>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</si>
  <si>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</si>
  <si>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</si>
  <si>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</si>
  <si>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</si>
  <si>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</si>
  <si>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</si>
  <si>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</si>
  <si>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</si>
  <si>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</si>
  <si>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</si>
  <si>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</si>
  <si>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</si>
  <si>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</si>
  <si>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</si>
  <si>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</si>
  <si>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</si>
  <si>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</si>
  <si>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</si>
  <si>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</si>
  <si>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</si>
  <si>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</si>
  <si>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</si>
  <si>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</si>
  <si>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</si>
  <si>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</si>
  <si>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</si>
  <si>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</si>
  <si>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</si>
  <si>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</si>
  <si>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</si>
  <si>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</si>
  <si>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</si>
  <si>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</si>
  <si>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</si>
  <si>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</si>
  <si>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</si>
  <si>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</si>
  <si>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</si>
  <si>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</si>
  <si>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</si>
  <si>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</si>
  <si>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</si>
  <si>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</si>
  <si>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</si>
  <si>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</si>
  <si>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</si>
  <si>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</si>
  <si>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</si>
  <si>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</si>
  <si>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</si>
  <si>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</si>
  <si>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</si>
  <si>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</si>
  <si>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</si>
  <si>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</si>
  <si>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</si>
  <si>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</si>
  <si>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</si>
  <si>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</si>
  <si>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</si>
  <si>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</si>
  <si>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</si>
  <si>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</si>
  <si>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</si>
  <si>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</si>
  <si>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</si>
  <si>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</si>
  <si>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</si>
  <si>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</si>
  <si>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</si>
  <si>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</si>
  <si>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</si>
  <si>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</si>
  <si>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</si>
  <si>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</si>
  <si>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</si>
  <si>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</si>
  <si>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</si>
  <si>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</si>
  <si>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</si>
  <si>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</si>
  <si>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</si>
  <si>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</si>
  <si>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</si>
  <si>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</si>
  <si>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</si>
  <si>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</si>
  <si>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</si>
  <si>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</si>
  <si>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</si>
  <si>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</si>
  <si>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</si>
  <si>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</si>
  <si>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</si>
  <si>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</si>
  <si>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</si>
  <si>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</si>
  <si>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</si>
  <si>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</si>
  <si>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</si>
  <si>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</si>
  <si>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</si>
  <si>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</si>
  <si>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</si>
  <si>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</si>
  <si>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</si>
  <si>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</si>
  <si>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</si>
  <si>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</si>
  <si>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</si>
  <si>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</si>
  <si>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</si>
  <si>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</si>
  <si>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</si>
  <si>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</si>
  <si>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</si>
  <si>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</si>
  <si>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</si>
  <si>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</si>
  <si>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</si>
  <si>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</si>
  <si>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</si>
  <si>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</si>
  <si>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</si>
  <si>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</si>
  <si>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</si>
  <si>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</si>
  <si>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</si>
  <si>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</si>
  <si>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</si>
  <si>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</si>
  <si>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</si>
  <si>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</si>
  <si>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</si>
  <si>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</si>
  <si>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</si>
  <si>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</si>
  <si>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</si>
  <si>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</si>
  <si>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</si>
  <si>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</si>
  <si>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</si>
  <si>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</si>
  <si>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</si>
  <si>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</si>
  <si>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</si>
  <si>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</si>
  <si>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</si>
  <si>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</si>
  <si>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</si>
  <si>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</si>
  <si>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</si>
  <si>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</si>
  <si>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</si>
  <si>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</si>
  <si>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</si>
  <si>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</si>
  <si>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</si>
  <si>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</si>
  <si>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</si>
  <si>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</si>
  <si>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</si>
  <si>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</si>
  <si>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</si>
  <si>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</si>
  <si>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</si>
  <si>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</si>
  <si>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</si>
  <si>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</si>
  <si>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</si>
  <si>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</si>
  <si>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</si>
  <si>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</si>
  <si>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</si>
  <si>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</si>
  <si>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</si>
  <si>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</si>
  <si>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</si>
  <si>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</si>
  <si>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</si>
  <si>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</si>
  <si>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</si>
  <si>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</si>
  <si>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</si>
  <si>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</si>
  <si>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</si>
  <si>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</si>
  <si>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</si>
  <si>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</si>
  <si>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</si>
  <si>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</si>
  <si>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</si>
  <si>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</si>
  <si>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</si>
  <si>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</si>
  <si>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</si>
  <si>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</si>
  <si>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</si>
  <si>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</si>
  <si>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</si>
  <si>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</si>
  <si>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</si>
  <si>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</si>
  <si>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</si>
  <si>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</si>
  <si>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</si>
  <si>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</si>
  <si>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</si>
  <si>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</si>
  <si>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</si>
  <si>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</si>
  <si>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</si>
  <si>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</si>
  <si>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</si>
  <si>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</si>
  <si>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</si>
  <si>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</si>
  <si>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</si>
  <si>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</si>
  <si>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</si>
  <si>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</si>
  <si>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</si>
  <si>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</si>
  <si>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</si>
  <si>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</si>
  <si>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</si>
  <si>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</si>
  <si>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</si>
  <si>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</si>
  <si>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</si>
  <si>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</si>
  <si>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</si>
  <si>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</si>
  <si>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</si>
  <si>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</si>
  <si>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</si>
  <si>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</si>
  <si>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</si>
  <si>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</si>
  <si>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</si>
  <si>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</si>
  <si>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</si>
  <si>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</si>
  <si>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</si>
  <si>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</si>
  <si>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</si>
  <si>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</si>
  <si>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</si>
  <si>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</si>
  <si>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</si>
  <si>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</si>
  <si>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</si>
  <si>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</si>
  <si>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</si>
  <si>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</si>
  <si>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</si>
  <si>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</si>
  <si>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</si>
  <si>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</si>
  <si>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</si>
  <si>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</si>
  <si>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</si>
  <si>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</si>
  <si>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</si>
  <si>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</si>
  <si>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</si>
  <si>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</si>
  <si>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</si>
  <si>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</si>
  <si>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</si>
  <si>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</si>
  <si>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</si>
  <si>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</si>
  <si>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</si>
  <si>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</si>
  <si>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</si>
  <si>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</si>
  <si>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</si>
  <si>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</si>
  <si>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</si>
  <si>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</si>
  <si>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</si>
  <si>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</si>
  <si>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</si>
  <si>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</si>
  <si>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</si>
  <si>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</si>
  <si>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</si>
  <si>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</si>
  <si>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</si>
  <si>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</si>
  <si>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</si>
  <si>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</si>
  <si>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</si>
  <si>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</si>
  <si>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</si>
  <si>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</si>
  <si>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</si>
  <si>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</si>
  <si>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</si>
  <si>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</si>
  <si>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</si>
  <si>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</si>
  <si>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</si>
  <si>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</si>
  <si>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</si>
  <si>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</si>
  <si>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</si>
  <si>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</si>
  <si>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</si>
  <si>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</si>
  <si>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</si>
  <si>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</si>
  <si>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</si>
  <si>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</si>
  <si>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</si>
  <si>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</si>
  <si>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</si>
  <si>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</si>
  <si>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</si>
  <si>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</si>
  <si>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</si>
  <si>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</si>
  <si>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</si>
  <si>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</si>
  <si>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</si>
  <si>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</si>
  <si>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</si>
  <si>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</si>
  <si>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</si>
  <si>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</si>
  <si>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</si>
  <si>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</si>
  <si>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</si>
  <si>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</si>
  <si>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</si>
  <si>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</si>
  <si>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</si>
  <si>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</si>
  <si>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</si>
  <si>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</si>
  <si>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</si>
  <si>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</si>
  <si>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</si>
  <si>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</si>
  <si>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</si>
  <si>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</si>
  <si>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</si>
  <si>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</si>
  <si>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</si>
  <si>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</si>
  <si>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</si>
  <si>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</si>
  <si>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</si>
  <si>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</si>
  <si>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</si>
  <si>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</si>
  <si>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</si>
  <si>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</si>
  <si>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</si>
  <si>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</si>
  <si>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</si>
  <si>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</si>
  <si>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</si>
  <si>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</si>
  <si>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</si>
  <si>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</si>
  <si>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</si>
  <si>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</si>
  <si>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</si>
  <si>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</si>
  <si>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</si>
  <si>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</si>
  <si>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</si>
  <si>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</si>
  <si>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</si>
  <si>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</si>
  <si>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</si>
  <si>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</si>
  <si>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</si>
  <si>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</si>
  <si>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</si>
  <si>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</si>
  <si>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</si>
  <si>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</si>
  <si>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</si>
  <si>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</si>
  <si>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</si>
  <si>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</si>
  <si>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</si>
  <si>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</si>
  <si>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</si>
  <si>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</si>
  <si>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</si>
  <si>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</si>
  <si>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</si>
  <si>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</si>
  <si>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</si>
  <si>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</si>
  <si>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</si>
  <si>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</si>
  <si>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</si>
  <si>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</si>
  <si>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</si>
  <si>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</si>
  <si>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</si>
  <si>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</si>
  <si>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</si>
  <si>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</si>
  <si>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</si>
  <si>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</si>
  <si>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</si>
  <si>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</si>
  <si>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</si>
  <si>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</si>
  <si>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</si>
  <si>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</si>
  <si>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</si>
  <si>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</si>
  <si>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</si>
  <si>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</si>
  <si>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</si>
  <si>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</si>
  <si>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</si>
  <si>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</si>
  <si>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</si>
  <si>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</si>
  <si>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</si>
  <si>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</si>
  <si>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</si>
  <si>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</si>
  <si>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</si>
  <si>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</si>
  <si>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</si>
  <si>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</si>
  <si>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</si>
  <si>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</si>
  <si>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</si>
  <si>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</si>
  <si>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</si>
  <si>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</si>
  <si>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</si>
  <si>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</si>
  <si>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</si>
  <si>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</si>
  <si>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</si>
  <si>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</si>
  <si>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</si>
  <si>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</si>
  <si>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</si>
  <si>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</si>
  <si>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</si>
  <si>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</si>
  <si>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</si>
  <si>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</si>
  <si>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</si>
  <si>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</si>
  <si>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</si>
  <si>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</si>
  <si>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</si>
  <si>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</si>
  <si>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</si>
  <si>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</si>
  <si>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</si>
  <si>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</si>
  <si>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</si>
  <si>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</si>
  <si>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</si>
  <si>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</si>
  <si>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</si>
  <si>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</si>
  <si>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</si>
  <si>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</si>
  <si>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</si>
  <si>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</si>
  <si>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</si>
  <si>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</si>
  <si>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</si>
  <si>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</si>
  <si>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</si>
  <si>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</si>
  <si>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</si>
  <si>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</si>
  <si>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</si>
  <si>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</si>
  <si>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</si>
  <si>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</si>
  <si>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</si>
  <si>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</si>
  <si>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</si>
  <si>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</si>
  <si>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</si>
  <si>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</si>
  <si>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</si>
  <si>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</si>
  <si>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</si>
  <si>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</si>
  <si>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</si>
  <si>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</si>
  <si>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</si>
  <si>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</si>
  <si>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</si>
  <si>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</si>
  <si>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</si>
  <si>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</si>
  <si>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</si>
  <si>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</si>
  <si>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</si>
  <si>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</si>
  <si>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</si>
  <si>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</si>
  <si>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</si>
  <si>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</si>
  <si>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</si>
  <si>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</si>
  <si>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</si>
  <si>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</si>
  <si>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</si>
  <si>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</si>
  <si>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</si>
  <si>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</si>
  <si>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</si>
  <si>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</si>
  <si>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</si>
  <si>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</si>
  <si>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</si>
  <si>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</si>
  <si>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</si>
  <si>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</si>
  <si>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</si>
  <si>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</si>
  <si>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</si>
  <si>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</si>
  <si>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</si>
  <si>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</si>
  <si>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</si>
  <si>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</si>
  <si>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</si>
  <si>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</si>
  <si>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</si>
  <si>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</si>
  <si>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</si>
  <si>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</si>
  <si>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</si>
  <si>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</si>
  <si>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</si>
  <si>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</si>
  <si>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</si>
  <si>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</si>
  <si>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</si>
  <si>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</si>
  <si>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</si>
  <si>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</si>
  <si>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</si>
  <si>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</si>
  <si>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</si>
  <si>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</si>
  <si>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</si>
  <si>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</si>
  <si>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</si>
  <si>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</si>
  <si>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</si>
  <si>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</si>
  <si>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</si>
  <si>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</si>
  <si>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</si>
  <si>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</si>
  <si>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</si>
  <si>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</si>
  <si>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</si>
  <si>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</si>
  <si>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</si>
  <si>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</si>
  <si>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</si>
  <si>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</si>
  <si>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</si>
  <si>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</si>
  <si>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</si>
  <si>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</si>
  <si>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</si>
  <si>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</si>
  <si>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</si>
  <si>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</si>
  <si>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</si>
  <si>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</si>
  <si>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</si>
  <si>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</si>
  <si>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</si>
  <si>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</si>
  <si>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</si>
  <si>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</si>
  <si>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</si>
  <si>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</si>
  <si>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</si>
  <si>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</si>
  <si>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</si>
  <si>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</si>
  <si>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</si>
  <si>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</si>
  <si>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</si>
  <si>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</si>
  <si>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</si>
  <si>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</si>
  <si>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</si>
  <si>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</si>
  <si>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</si>
  <si>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</si>
  <si>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</si>
  <si>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</si>
  <si>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</si>
  <si>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</si>
  <si>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</si>
  <si>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</si>
  <si>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</si>
  <si>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</si>
  <si>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</si>
  <si>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</si>
  <si>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</si>
  <si>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</si>
  <si>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</si>
  <si>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</si>
  <si>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</si>
  <si>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</si>
  <si>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</si>
  <si>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</si>
  <si>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</si>
  <si>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</si>
  <si>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</si>
  <si>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</si>
  <si>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</si>
  <si>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</si>
  <si>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</si>
  <si>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</si>
  <si>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</si>
  <si>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</si>
  <si>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</si>
  <si>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</si>
  <si>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</si>
  <si>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</si>
  <si>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</si>
  <si>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</si>
  <si>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</si>
  <si>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</si>
  <si>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</si>
  <si>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</si>
  <si>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</si>
  <si>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</si>
  <si>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</si>
  <si>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</si>
  <si>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</si>
  <si>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</si>
  <si>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</si>
  <si>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</si>
  <si>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</si>
  <si>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</si>
  <si>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</si>
  <si>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</si>
  <si>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</si>
  <si>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</si>
  <si>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</si>
  <si>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</si>
  <si>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</si>
  <si>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</si>
  <si>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</si>
  <si>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</si>
  <si>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</si>
  <si>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</si>
  <si>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</si>
  <si>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</si>
  <si>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</si>
  <si>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</si>
  <si>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</si>
  <si>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</si>
  <si>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</si>
  <si>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</si>
  <si>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</si>
  <si>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</si>
  <si>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</si>
  <si>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</si>
  <si>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</si>
  <si>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</si>
  <si>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</si>
  <si>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</si>
  <si>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</si>
  <si>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</si>
  <si>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</si>
  <si>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</si>
  <si>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</si>
  <si>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</si>
  <si>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</si>
  <si>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</si>
  <si>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</si>
  <si>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</si>
  <si>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</si>
  <si>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</si>
  <si>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</si>
  <si>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</si>
  <si>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</si>
  <si>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</si>
  <si>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</si>
  <si>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</si>
  <si>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</si>
  <si>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</si>
  <si>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</si>
  <si>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</si>
  <si>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</si>
  <si>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</si>
  <si>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</si>
  <si>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</si>
  <si>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</si>
  <si>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</si>
  <si>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</si>
  <si>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</si>
  <si>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</si>
  <si>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</si>
  <si>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</si>
  <si>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</si>
  <si>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</si>
  <si>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</si>
  <si>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</si>
  <si>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</si>
  <si>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</si>
  <si>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</si>
  <si>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</si>
  <si>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</si>
  <si>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</si>
  <si>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</si>
  <si>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</si>
  <si>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</si>
  <si>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</si>
  <si>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</si>
  <si>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</si>
  <si>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</si>
  <si>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</si>
  <si>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</si>
  <si>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</si>
  <si>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</si>
  <si>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</si>
  <si>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</si>
  <si>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</si>
  <si>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</si>
  <si>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</si>
  <si>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</si>
  <si>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</si>
  <si>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</si>
  <si>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</si>
  <si>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</si>
  <si>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</si>
  <si>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</si>
  <si>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</si>
  <si>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</si>
  <si>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</si>
  <si>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</si>
  <si>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</si>
  <si>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</si>
  <si>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</si>
  <si>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</si>
  <si>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</si>
  <si>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</si>
  <si>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</si>
  <si>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</si>
  <si>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</si>
  <si>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</si>
  <si>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</si>
  <si>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</si>
  <si>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</si>
  <si>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</si>
  <si>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</si>
  <si>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</si>
  <si>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</si>
  <si>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</si>
  <si>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</si>
  <si>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</si>
  <si>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</si>
  <si>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</si>
  <si>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</si>
  <si>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</si>
  <si>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</si>
  <si>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</si>
  <si>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</si>
  <si>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</si>
  <si>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</si>
  <si>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</si>
  <si>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</si>
  <si>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</si>
  <si>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</si>
  <si>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</si>
  <si>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</si>
  <si>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</si>
  <si>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</si>
  <si>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</si>
  <si>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</si>
  <si>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</si>
  <si>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</si>
  <si>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</si>
  <si>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</si>
  <si>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</si>
  <si>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</si>
  <si>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</si>
  <si>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</si>
  <si>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</si>
  <si>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</si>
  <si>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</si>
  <si>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</si>
  <si>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</si>
  <si>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</si>
  <si>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</si>
  <si>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</si>
  <si>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</si>
  <si>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</si>
  <si>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</si>
  <si>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</si>
  <si>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</si>
  <si>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</si>
  <si>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</si>
  <si>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</si>
  <si>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</si>
  <si>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</si>
  <si>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</si>
  <si>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</si>
  <si>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</si>
  <si>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</si>
  <si>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</si>
  <si>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</si>
  <si>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</si>
  <si>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</si>
  <si>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</si>
  <si>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</si>
  <si>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</si>
  <si>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</si>
  <si>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</si>
  <si>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</si>
  <si>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</si>
  <si>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</si>
  <si>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</si>
  <si>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</si>
  <si>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</si>
  <si>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</si>
  <si>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</si>
  <si>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</si>
  <si>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</si>
  <si>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</si>
  <si>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</si>
  <si>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</si>
  <si>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</si>
  <si>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</si>
  <si>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</si>
  <si>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</si>
  <si>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</si>
  <si>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</si>
  <si>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</si>
  <si>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</si>
  <si>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</si>
  <si>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</si>
  <si>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</si>
  <si>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</si>
  <si>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</si>
  <si>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</si>
  <si>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</si>
  <si>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</si>
  <si>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</si>
  <si>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</si>
  <si>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</si>
  <si>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</si>
  <si>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</si>
  <si>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</si>
  <si>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</si>
  <si>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</si>
  <si>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</si>
  <si>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</si>
  <si>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</si>
  <si>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</si>
  <si>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</si>
  <si>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</si>
  <si>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</si>
  <si>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</si>
  <si>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</si>
  <si>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</si>
  <si>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</si>
  <si>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</si>
  <si>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</si>
  <si>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</si>
  <si>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</si>
  <si>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</si>
  <si>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</si>
  <si>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</si>
  <si>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</si>
  <si>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</si>
  <si>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</si>
  <si>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</si>
  <si>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</si>
  <si>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</si>
  <si>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</si>
  <si>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</si>
  <si>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</si>
  <si>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</si>
  <si>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</si>
  <si>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</si>
  <si>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</si>
  <si>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</si>
  <si>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</si>
  <si>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</si>
  <si>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</si>
  <si>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</si>
  <si>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</si>
  <si>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</si>
  <si>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</si>
  <si>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</si>
  <si>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</si>
  <si>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</si>
  <si>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</si>
  <si>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</si>
  <si>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</si>
  <si>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</si>
  <si>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</si>
  <si>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</si>
  <si>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</si>
  <si>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</si>
  <si>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</si>
  <si>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</si>
  <si>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</si>
  <si>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</si>
  <si>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</si>
  <si>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</si>
  <si>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</si>
  <si>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</si>
  <si>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</si>
  <si>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</si>
  <si>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</si>
  <si>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</si>
  <si>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</si>
  <si>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</si>
  <si>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</si>
  <si>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</si>
  <si>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</si>
  <si>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</si>
  <si>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</si>
  <si>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</si>
  <si>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</si>
  <si>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</si>
  <si>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</si>
  <si>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</si>
  <si>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</si>
  <si>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</si>
  <si>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</si>
  <si>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</si>
  <si>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</si>
  <si>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</si>
  <si>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</si>
  <si>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</si>
  <si>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</si>
  <si>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</si>
  <si>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</si>
  <si>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</si>
  <si>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</si>
  <si>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</si>
  <si>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</si>
  <si>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</si>
  <si>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</si>
  <si>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</si>
  <si>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</si>
  <si>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</si>
  <si>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</si>
  <si>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</si>
  <si>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</si>
  <si>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</si>
  <si>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</si>
  <si>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</si>
  <si>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</si>
  <si>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</si>
  <si>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</si>
  <si>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</si>
  <si>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</si>
  <si>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</si>
  <si>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</si>
  <si>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</si>
  <si>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</si>
  <si>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</si>
  <si>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</si>
  <si>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</si>
  <si>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</si>
  <si>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</si>
  <si>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</si>
  <si>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</si>
  <si>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</si>
  <si>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</si>
  <si>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</si>
  <si>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</si>
  <si>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</si>
  <si>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</si>
  <si>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</si>
  <si>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</si>
  <si>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</si>
  <si>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</si>
  <si>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</si>
  <si>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</si>
  <si>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</si>
  <si>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</si>
  <si>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</si>
  <si>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</si>
  <si>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</si>
  <si>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</si>
  <si>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</si>
  <si>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</si>
  <si>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</si>
  <si>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</si>
  <si>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</si>
  <si>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</si>
  <si>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</si>
  <si>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</si>
  <si>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</si>
  <si>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</si>
  <si>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</si>
  <si>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</si>
  <si>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</si>
  <si>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</si>
  <si>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</si>
  <si>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</si>
  <si>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</si>
  <si>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</si>
  <si>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</si>
  <si>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</si>
  <si>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</si>
  <si>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</si>
  <si>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</si>
  <si>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</si>
  <si>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</si>
  <si>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</si>
  <si>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</si>
  <si>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</si>
  <si>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</si>
  <si>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</si>
  <si>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</si>
  <si>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</si>
  <si>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</si>
  <si>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</si>
  <si>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</si>
  <si>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</si>
  <si>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</si>
  <si>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</si>
  <si>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</si>
  <si>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</si>
  <si>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</si>
  <si>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</si>
  <si>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</si>
  <si>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</si>
  <si>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</si>
  <si>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</si>
  <si>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</si>
  <si>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</si>
  <si>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</si>
  <si>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</si>
  <si>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</si>
  <si>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</si>
  <si>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</si>
  <si>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</si>
  <si>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</si>
  <si>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</si>
  <si>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</si>
  <si>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</si>
  <si>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</si>
  <si>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</si>
  <si>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</si>
  <si>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</si>
  <si>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</si>
  <si>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</si>
  <si>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</si>
  <si>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</si>
  <si>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</si>
  <si>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</si>
  <si>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</si>
  <si>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</si>
  <si>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</si>
  <si>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</si>
  <si>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</si>
  <si>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</si>
  <si>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</si>
  <si>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</si>
  <si>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</si>
  <si>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</si>
  <si>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</si>
  <si>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</si>
  <si>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</si>
  <si>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</si>
  <si>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</si>
  <si>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</si>
  <si>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</si>
  <si>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</si>
  <si>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</si>
  <si>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</si>
  <si>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</si>
  <si>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</si>
  <si>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</si>
  <si>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</si>
  <si>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</si>
  <si>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</si>
  <si>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</si>
  <si>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</si>
  <si>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</si>
  <si>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</si>
  <si>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</si>
  <si>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</si>
  <si>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</si>
  <si>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</si>
  <si>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</si>
  <si>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</si>
  <si>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</si>
  <si>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</si>
  <si>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</si>
  <si>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</si>
  <si>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</si>
  <si>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</si>
  <si>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</si>
  <si>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</si>
  <si>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</si>
  <si>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</si>
  <si>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</si>
  <si>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</si>
  <si>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</si>
  <si>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</si>
  <si>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</si>
  <si>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</si>
  <si>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</si>
  <si>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</si>
  <si>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</si>
  <si>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</si>
  <si>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</si>
  <si>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</si>
  <si>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</si>
  <si>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</si>
  <si>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</si>
  <si>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</si>
  <si>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</si>
  <si>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</si>
  <si>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</si>
  <si>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</si>
  <si>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</si>
  <si>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</si>
  <si>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</si>
  <si>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</si>
  <si>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</si>
  <si>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</si>
  <si>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</si>
  <si>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</si>
  <si>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</si>
  <si>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</si>
  <si>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</si>
  <si>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</si>
  <si>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</si>
  <si>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</si>
  <si>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</si>
  <si>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</si>
  <si>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</si>
  <si>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</si>
  <si>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</si>
  <si>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</si>
  <si>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</si>
  <si>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</si>
  <si>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</si>
  <si>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</si>
  <si>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</si>
  <si>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</si>
  <si>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</si>
  <si>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</si>
  <si>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</si>
  <si>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</si>
  <si>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</si>
  <si>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</si>
  <si>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</si>
  <si>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</si>
  <si>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</si>
  <si>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</si>
  <si>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</si>
  <si>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</si>
  <si>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</si>
  <si>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</si>
  <si>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</si>
  <si>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</si>
  <si>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</si>
  <si>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</si>
  <si>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</si>
  <si>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</si>
  <si>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</si>
  <si>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</si>
  <si>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</si>
  <si>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</si>
  <si>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</si>
  <si>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</si>
  <si>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</si>
  <si>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</si>
  <si>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</si>
  <si>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</si>
  <si>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</si>
  <si>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</si>
  <si>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</si>
  <si>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</si>
  <si>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</si>
  <si>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</si>
  <si>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</si>
  <si>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</si>
  <si>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</si>
  <si>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</si>
  <si>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</si>
  <si>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</si>
  <si>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</si>
  <si>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</si>
  <si>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</si>
  <si>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</si>
  <si>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</si>
  <si>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</si>
  <si>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</si>
  <si>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</si>
  <si>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</si>
  <si>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</si>
  <si>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</si>
  <si>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</si>
  <si>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</si>
  <si>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</si>
  <si>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</si>
  <si>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</si>
  <si>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</si>
  <si>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</si>
  <si>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</si>
  <si>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</si>
  <si>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</si>
  <si>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</si>
  <si>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</si>
  <si>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</si>
  <si>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</si>
  <si>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</si>
  <si>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</si>
  <si>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</si>
  <si>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</si>
  <si>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</si>
  <si>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</si>
  <si>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</si>
  <si>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</si>
  <si>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</si>
  <si>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</si>
  <si>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</si>
  <si>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</si>
  <si>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</si>
  <si>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</si>
  <si>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</si>
  <si>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</si>
  <si>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</si>
  <si>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</si>
  <si>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</si>
  <si>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</si>
  <si>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</si>
  <si>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</si>
  <si>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</si>
  <si>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</si>
  <si>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</si>
  <si>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</si>
  <si>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</si>
  <si>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</si>
  <si>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</si>
  <si>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</si>
  <si>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</si>
  <si>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</si>
  <si>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</si>
  <si>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</si>
  <si>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</si>
  <si>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</si>
  <si>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</si>
  <si>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</si>
  <si>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</si>
  <si>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</si>
  <si>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</si>
  <si>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</si>
  <si>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</si>
  <si>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</si>
  <si>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</si>
  <si>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</si>
  <si>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</si>
  <si>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</si>
  <si>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</si>
  <si>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</si>
  <si>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</si>
  <si>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</si>
  <si>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</si>
  <si>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</si>
  <si>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</si>
  <si>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</si>
  <si>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</si>
  <si>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</si>
  <si>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</si>
  <si>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</si>
  <si>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</si>
  <si>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</si>
  <si>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</si>
  <si>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</si>
  <si>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</si>
  <si>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</si>
  <si>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</si>
  <si>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</si>
  <si>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</si>
  <si>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</si>
  <si>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</si>
  <si>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</si>
  <si>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</si>
  <si>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</si>
  <si>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</si>
  <si>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</si>
  <si>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</si>
  <si>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</si>
  <si>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</si>
  <si>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</si>
  <si>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</si>
  <si>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</si>
  <si>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</si>
  <si>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</si>
  <si>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</si>
  <si>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</si>
  <si>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</si>
  <si>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</si>
  <si>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</si>
  <si>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</si>
  <si>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</si>
  <si>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</si>
  <si>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</si>
  <si>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</si>
  <si>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</si>
  <si>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</si>
  <si>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</si>
  <si>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</si>
  <si>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</si>
  <si>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</si>
  <si>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</si>
  <si>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</si>
  <si>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</si>
  <si>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</si>
  <si>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</si>
  <si>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</si>
  <si>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</si>
  <si>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</si>
  <si>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</si>
  <si>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</si>
  <si>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</si>
  <si>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</si>
  <si>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</si>
  <si>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</si>
  <si>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</si>
  <si>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</si>
  <si>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</si>
  <si>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</si>
  <si>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</si>
  <si>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</si>
  <si>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</si>
  <si>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</si>
  <si>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</si>
  <si>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</si>
  <si>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</si>
  <si>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</si>
  <si>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</si>
  <si>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</si>
  <si>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</si>
  <si>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</si>
  <si>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</si>
  <si>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</si>
  <si>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</si>
  <si>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</si>
  <si>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</si>
  <si>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</si>
  <si>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</si>
  <si>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</si>
  <si>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</si>
  <si>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</si>
  <si>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</si>
  <si>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</si>
  <si>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</si>
  <si>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</si>
  <si>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</si>
  <si>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</si>
  <si>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</si>
  <si>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</si>
  <si>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</si>
  <si>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</si>
  <si>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</si>
  <si>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</si>
  <si>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</si>
  <si>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</si>
  <si>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</si>
  <si>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</si>
  <si>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</si>
  <si>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</si>
  <si>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</si>
  <si>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</si>
  <si>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</si>
  <si>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</si>
  <si>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</si>
  <si>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</si>
  <si>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</si>
  <si>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</si>
  <si>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</si>
  <si>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</si>
  <si>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</si>
  <si>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</si>
  <si>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</si>
  <si>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</si>
  <si>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</si>
  <si>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</si>
  <si>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</si>
  <si>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</si>
  <si>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</si>
  <si>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</si>
  <si>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</si>
  <si>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</si>
  <si>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</si>
  <si>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</si>
  <si>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</si>
  <si>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</si>
  <si>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</si>
  <si>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</si>
  <si>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</si>
  <si>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</si>
  <si>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</si>
  <si>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</si>
  <si>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</si>
  <si>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</si>
  <si>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</si>
  <si>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</si>
  <si>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</si>
  <si>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</si>
  <si>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</si>
  <si>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</si>
  <si>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</si>
  <si>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</si>
  <si>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</si>
  <si>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</si>
  <si>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</si>
  <si>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</si>
  <si>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</si>
  <si>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</si>
  <si>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</si>
  <si>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</si>
  <si>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</si>
  <si>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</si>
  <si>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</si>
  <si>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</si>
  <si>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</si>
  <si>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</si>
  <si>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</si>
  <si>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</si>
  <si>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</si>
  <si>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</si>
  <si>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</si>
  <si>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</si>
  <si>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</si>
  <si>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</si>
  <si>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</si>
  <si>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</si>
  <si>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</si>
  <si>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</si>
  <si>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</si>
  <si>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</si>
  <si>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</si>
  <si>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</si>
  <si>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</si>
  <si>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</si>
  <si>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</si>
  <si>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</si>
  <si>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</si>
  <si>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</si>
  <si>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</si>
  <si>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</si>
  <si>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</si>
  <si>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</si>
  <si>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</si>
  <si>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</si>
  <si>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</si>
  <si>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</si>
  <si>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</si>
  <si>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</si>
  <si>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</si>
  <si>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</si>
  <si>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</si>
  <si>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</si>
  <si>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</si>
  <si>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</si>
  <si>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</si>
  <si>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</si>
  <si>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</si>
  <si>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</si>
  <si>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</si>
  <si>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</si>
  <si>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</si>
  <si>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</si>
  <si>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</si>
  <si>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</si>
  <si>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</si>
  <si>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</si>
  <si>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</si>
  <si>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</si>
  <si>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</si>
  <si>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</si>
  <si>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</si>
  <si>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</si>
  <si>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</si>
  <si>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</si>
  <si>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</si>
  <si>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</si>
  <si>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</si>
  <si>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</si>
  <si>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</si>
  <si>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</si>
  <si>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</si>
  <si>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</si>
  <si>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</si>
  <si>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</si>
  <si>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</si>
  <si>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</si>
  <si>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</si>
  <si>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</si>
  <si>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</si>
  <si>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</si>
  <si>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</si>
  <si>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</si>
  <si>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</si>
  <si>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</si>
  <si>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</si>
  <si>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</si>
  <si>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</si>
  <si>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</si>
  <si>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</si>
  <si>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</si>
  <si>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</si>
  <si>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</si>
  <si>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</si>
  <si>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</si>
  <si>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</si>
  <si>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</si>
  <si>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</si>
  <si>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</si>
  <si>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</si>
  <si>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</si>
  <si>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</si>
  <si>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</si>
  <si>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</si>
  <si>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</si>
  <si>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</si>
  <si>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</si>
  <si>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</si>
  <si>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</si>
  <si>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</si>
  <si>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</si>
  <si>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</si>
  <si>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</si>
  <si>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</si>
  <si>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</si>
  <si>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</si>
  <si>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</si>
  <si>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</si>
  <si>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</si>
  <si>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</si>
  <si>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</si>
  <si>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</si>
  <si>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</si>
  <si>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</si>
  <si>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</si>
  <si>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</si>
  <si>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</si>
  <si>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</si>
  <si>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</si>
  <si>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</si>
  <si>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</si>
  <si>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</si>
  <si>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</si>
  <si>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</si>
  <si>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</si>
  <si>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</si>
  <si>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</si>
  <si>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</si>
  <si>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</si>
  <si>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</si>
  <si>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</si>
  <si>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</si>
  <si>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</si>
  <si>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</si>
  <si>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</si>
  <si>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</si>
  <si>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</si>
  <si>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</si>
  <si>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</si>
  <si>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</si>
  <si>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</si>
  <si>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</si>
  <si>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</si>
  <si>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</si>
  <si>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</si>
  <si>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</si>
  <si>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</si>
  <si>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</si>
  <si>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</si>
  <si>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</si>
  <si>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</si>
  <si>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</si>
  <si>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</si>
  <si>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</si>
  <si>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</si>
  <si>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</si>
  <si>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</si>
  <si>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</si>
  <si>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</si>
  <si>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</si>
  <si>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</si>
  <si>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</si>
  <si>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</si>
  <si>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</si>
  <si>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</si>
  <si>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</si>
  <si>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</si>
  <si>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</si>
  <si>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</si>
  <si>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</si>
  <si>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</si>
  <si>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</si>
  <si>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</si>
  <si>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</si>
  <si>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</si>
  <si>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</si>
  <si>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</si>
  <si>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</si>
  <si>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</si>
  <si>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</si>
  <si>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</si>
  <si>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</si>
  <si>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</si>
  <si>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</si>
  <si>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</si>
  <si>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</si>
  <si>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</si>
  <si>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</si>
  <si>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</si>
  <si>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</si>
  <si>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</si>
  <si>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</si>
  <si>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</si>
  <si>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</si>
  <si>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</si>
  <si>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</si>
  <si>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</si>
  <si>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</si>
  <si>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</si>
  <si>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</si>
  <si>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</si>
  <si>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</si>
  <si>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</si>
  <si>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</si>
  <si>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</si>
  <si>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</si>
  <si>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</si>
  <si>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</si>
  <si>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</si>
  <si>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</si>
  <si>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</si>
  <si>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</si>
  <si>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</si>
  <si>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</si>
  <si>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</si>
  <si>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</si>
  <si>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</si>
  <si>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</si>
  <si>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</si>
  <si>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</si>
  <si>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</si>
  <si>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</si>
  <si>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</si>
  <si>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</si>
  <si>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</si>
  <si>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</si>
  <si>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</si>
  <si>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</si>
  <si>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</si>
  <si>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</si>
  <si>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</si>
  <si>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</si>
  <si>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</si>
  <si>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</si>
  <si>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</si>
  <si>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</si>
  <si>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</si>
  <si>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</si>
  <si>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</si>
  <si>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</si>
  <si>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</si>
  <si>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</si>
  <si>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</si>
  <si>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</si>
  <si>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</si>
  <si>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</si>
  <si>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</si>
  <si>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</si>
  <si>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</si>
  <si>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</si>
  <si>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</si>
  <si>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</si>
  <si>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</si>
  <si>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</si>
  <si>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</si>
  <si>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</si>
  <si>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</si>
  <si>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</si>
  <si>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</si>
  <si>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</si>
  <si>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</si>
  <si>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</si>
  <si>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</si>
  <si>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</si>
  <si>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</si>
  <si>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</si>
  <si>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</si>
  <si>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</si>
  <si>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</si>
  <si>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</si>
  <si>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</si>
  <si>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</si>
  <si>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</si>
  <si>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</si>
  <si>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</si>
  <si>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</si>
  <si>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</si>
  <si>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</si>
  <si>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</si>
  <si>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</si>
  <si>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</si>
  <si>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</si>
  <si>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</si>
  <si>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</si>
  <si>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</si>
  <si>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</si>
  <si>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</si>
  <si>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</si>
  <si>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</si>
  <si>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</si>
  <si>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</si>
  <si>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</si>
  <si>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</si>
  <si>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</si>
  <si>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</si>
  <si>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</si>
  <si>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</si>
  <si>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</si>
  <si>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</si>
  <si>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</si>
  <si>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</si>
  <si>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</si>
  <si>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</si>
  <si>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</si>
  <si>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</si>
  <si>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</si>
  <si>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</si>
  <si>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</si>
  <si>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</si>
  <si>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</si>
  <si>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</si>
  <si>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</si>
  <si>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</si>
  <si>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</si>
  <si>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</si>
  <si>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</si>
  <si>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</si>
  <si>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</si>
  <si>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</si>
  <si>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</si>
  <si>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</si>
  <si>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</si>
  <si>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</si>
  <si>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</si>
  <si>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</si>
  <si>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</si>
  <si>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</si>
  <si>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</si>
  <si>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</si>
  <si>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</si>
  <si>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</si>
  <si>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</si>
  <si>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</si>
  <si>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</si>
  <si>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</si>
  <si>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</si>
  <si>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</si>
  <si>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</si>
  <si>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</si>
  <si>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</si>
  <si>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</si>
  <si>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</si>
  <si>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</si>
  <si>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</si>
  <si>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</si>
  <si>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</si>
  <si>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</si>
  <si>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</si>
  <si>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</si>
  <si>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</si>
  <si>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</si>
  <si>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</si>
  <si>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</si>
  <si>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</si>
  <si>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</si>
  <si>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</si>
  <si>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</si>
  <si>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</si>
  <si>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</si>
  <si>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</si>
  <si>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</si>
  <si>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</si>
  <si>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</si>
  <si>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</si>
  <si>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</si>
  <si>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</si>
  <si>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</si>
  <si>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</si>
  <si>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</si>
  <si>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</si>
  <si>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</si>
  <si>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</si>
  <si>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</si>
  <si>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</si>
  <si>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</si>
  <si>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</si>
  <si>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</si>
  <si>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</si>
  <si>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</si>
  <si>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</si>
  <si>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</si>
  <si>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</si>
  <si>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</si>
  <si>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</si>
  <si>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</si>
  <si>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</si>
  <si>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</si>
  <si>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</si>
  <si>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</si>
  <si>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</si>
  <si>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</si>
  <si>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</si>
  <si>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</si>
  <si>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</si>
  <si>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</si>
  <si>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</si>
  <si>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</si>
  <si>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</si>
  <si>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</si>
  <si>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</si>
  <si>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</si>
  <si>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</si>
  <si>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</si>
  <si>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</si>
  <si>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</si>
  <si>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</si>
  <si>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</si>
  <si>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</si>
  <si>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</si>
  <si>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</si>
  <si>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</si>
  <si>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</si>
  <si>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</si>
  <si>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</si>
  <si>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</si>
  <si>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</si>
  <si>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</si>
  <si>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</si>
  <si>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</si>
  <si>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</si>
  <si>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</si>
  <si>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</si>
  <si>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</si>
  <si>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</si>
  <si>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</si>
  <si>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</si>
  <si>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</si>
  <si>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</si>
  <si>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</si>
  <si>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</si>
  <si>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</si>
  <si>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</si>
  <si>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</si>
  <si>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</si>
  <si>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</si>
  <si>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</si>
  <si>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</si>
  <si>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</si>
  <si>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</si>
  <si>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</si>
  <si>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</si>
  <si>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</si>
  <si>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</si>
  <si>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</si>
  <si>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</si>
  <si>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</si>
  <si>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</si>
  <si>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</si>
  <si>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</si>
  <si>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</si>
  <si>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</si>
  <si>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</si>
  <si>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</si>
  <si>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</si>
  <si>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</si>
  <si>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</si>
  <si>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</si>
  <si>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</si>
  <si>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</si>
  <si>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</si>
  <si>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</si>
  <si>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</si>
  <si>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</si>
  <si>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</si>
  <si>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</si>
  <si>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</si>
  <si>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</si>
  <si>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</si>
  <si>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</si>
  <si>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</si>
  <si>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</si>
  <si>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</si>
  <si>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</si>
  <si>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</si>
  <si>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</si>
  <si>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</si>
  <si>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</si>
  <si>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</si>
  <si>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</si>
  <si>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</si>
  <si>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</si>
  <si>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</si>
  <si>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</si>
  <si>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</si>
  <si>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</si>
  <si>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</si>
  <si>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</si>
  <si>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</si>
  <si>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</si>
  <si>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</si>
  <si>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</si>
  <si>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</si>
  <si>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</si>
  <si>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</si>
  <si>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</si>
  <si>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</si>
  <si>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</si>
  <si>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</si>
  <si>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</si>
  <si>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</si>
  <si>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</si>
  <si>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</si>
  <si>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</si>
  <si>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</si>
  <si>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</si>
  <si>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</si>
  <si>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</si>
  <si>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</si>
  <si>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</si>
  <si>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</si>
  <si>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</si>
  <si>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</si>
  <si>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</si>
  <si>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</si>
  <si>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</si>
  <si>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</si>
  <si>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</si>
  <si>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</si>
  <si>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</si>
  <si>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</si>
  <si>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</si>
  <si>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</si>
  <si>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</si>
  <si>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</si>
  <si>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</si>
  <si>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</si>
  <si>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</si>
  <si>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</si>
  <si>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</si>
  <si>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</si>
  <si>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</si>
  <si>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</si>
  <si>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</si>
  <si>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</si>
  <si>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</si>
  <si>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</si>
  <si>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</si>
  <si>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</si>
  <si>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</si>
  <si>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</si>
  <si>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</si>
  <si>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</si>
  <si>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</si>
  <si>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</si>
  <si>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</si>
  <si>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</si>
  <si>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</si>
  <si>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</si>
  <si>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</si>
  <si>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</si>
  <si>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</si>
  <si>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</si>
  <si>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</si>
  <si>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</si>
  <si>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</si>
  <si>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</si>
  <si>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</si>
  <si>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</si>
  <si>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</si>
  <si>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</si>
  <si>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</si>
  <si>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</si>
  <si>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</si>
  <si>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</si>
  <si>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</si>
  <si>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</si>
  <si>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</si>
  <si>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</si>
  <si>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</si>
  <si>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</si>
  <si>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</si>
  <si>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</si>
  <si>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</si>
  <si>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</si>
  <si>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</si>
  <si>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</si>
  <si>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</si>
  <si>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</si>
  <si>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</si>
  <si>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</si>
  <si>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</si>
  <si>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</si>
  <si>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</si>
  <si>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</si>
  <si>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</si>
  <si>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</si>
  <si>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</si>
  <si>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</si>
  <si>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</si>
  <si>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</si>
  <si>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</si>
  <si>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</si>
  <si>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</si>
  <si>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</si>
  <si>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</si>
  <si>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</si>
  <si>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</si>
  <si>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</si>
  <si>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</si>
  <si>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</si>
  <si>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</si>
  <si>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</si>
  <si>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</si>
  <si>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</si>
  <si>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</si>
  <si>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</si>
  <si>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</si>
  <si>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</si>
  <si>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</si>
  <si>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</si>
  <si>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</si>
  <si>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</si>
  <si>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</si>
  <si>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</si>
  <si>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</si>
  <si>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</si>
  <si>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</si>
  <si>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</si>
  <si>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</si>
  <si>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</si>
  <si>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</si>
  <si>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</si>
  <si>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</si>
  <si>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</si>
  <si>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</si>
  <si>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</si>
  <si>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</si>
  <si>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</si>
  <si>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</si>
  <si>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</si>
  <si>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</si>
  <si>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</si>
  <si>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</si>
  <si>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</si>
  <si>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</si>
  <si>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</si>
  <si>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</si>
  <si>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</si>
  <si>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</si>
  <si>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</si>
  <si>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</si>
  <si>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</si>
  <si>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</si>
  <si>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</si>
  <si>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</si>
  <si>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</si>
  <si>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</si>
  <si>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</si>
  <si>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</si>
  <si>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</si>
  <si>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</si>
  <si>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</si>
  <si>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</si>
  <si>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</si>
  <si>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</si>
  <si>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</si>
  <si>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</si>
  <si>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</si>
  <si>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</si>
  <si>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</si>
  <si>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</si>
  <si>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</si>
  <si>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</si>
  <si>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</si>
  <si>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</si>
  <si>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</si>
  <si>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</si>
  <si>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</si>
  <si>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</si>
  <si>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</si>
  <si>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</si>
  <si>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</si>
  <si>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</si>
  <si>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</si>
  <si>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</si>
  <si>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</si>
  <si>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</si>
  <si>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</si>
  <si>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</si>
  <si>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</si>
  <si>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</si>
  <si>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</si>
  <si>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</si>
  <si>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</si>
  <si>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</si>
  <si>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</si>
  <si>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</si>
  <si>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</si>
  <si>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</si>
  <si>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</si>
  <si>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</si>
  <si>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</si>
  <si>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</si>
  <si>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</si>
  <si>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</si>
  <si>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</si>
  <si>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</si>
  <si>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</si>
  <si>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</si>
  <si>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</si>
  <si>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</si>
  <si>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</si>
  <si>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</si>
  <si>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</si>
  <si>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</si>
  <si>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</si>
  <si>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</si>
  <si>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</si>
  <si>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</si>
  <si>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</si>
  <si>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</si>
  <si>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</si>
  <si>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</si>
  <si>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</si>
  <si>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</si>
  <si>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</si>
  <si>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</si>
  <si>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</si>
  <si>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</si>
  <si>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</si>
  <si>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</si>
  <si>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</si>
  <si>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</si>
  <si>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</si>
  <si>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</si>
  <si>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</si>
  <si>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</si>
  <si>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</si>
  <si>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</si>
  <si>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</si>
  <si>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</si>
  <si>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</si>
  <si>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</si>
  <si>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</si>
  <si>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</si>
  <si>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</si>
  <si>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</si>
  <si>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</si>
  <si>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</si>
  <si>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</si>
  <si>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</si>
  <si>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</si>
  <si>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</si>
  <si>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</si>
  <si>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</si>
  <si>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</si>
  <si>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</si>
  <si>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</si>
  <si>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</si>
  <si>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</si>
  <si>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</si>
  <si>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</si>
  <si>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</si>
  <si>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</si>
  <si>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</si>
  <si>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</si>
  <si>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</si>
  <si>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</si>
  <si>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</si>
  <si>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</si>
  <si>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</si>
  <si>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</si>
  <si>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</si>
  <si>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</si>
  <si>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</si>
  <si>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</si>
  <si>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</si>
  <si>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</si>
  <si>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</si>
  <si>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</si>
  <si>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</si>
  <si>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</si>
  <si>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</si>
  <si>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</si>
  <si>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</si>
  <si>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</si>
  <si>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</si>
  <si>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</si>
  <si>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</si>
  <si>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</si>
  <si>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</si>
  <si>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</si>
  <si>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</si>
  <si>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</si>
  <si>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</si>
  <si>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</si>
  <si>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</si>
  <si>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</si>
  <si>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</si>
  <si>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</si>
  <si>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</si>
  <si>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</si>
  <si>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</si>
  <si>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</si>
  <si>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</si>
  <si>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</si>
  <si>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</si>
  <si>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</si>
  <si>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</si>
  <si>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</si>
  <si>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</si>
  <si>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</si>
  <si>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</si>
  <si>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</si>
  <si>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</si>
  <si>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</si>
  <si>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</si>
  <si>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</si>
  <si>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</si>
  <si>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</si>
  <si>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</si>
  <si>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</si>
  <si>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</si>
  <si>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</si>
  <si>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</si>
  <si>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</si>
  <si>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</si>
  <si>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</si>
  <si>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</si>
  <si>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</si>
  <si>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</si>
  <si>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</si>
  <si>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</si>
  <si>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</si>
  <si>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</si>
  <si>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</si>
  <si>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</si>
  <si>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</si>
  <si>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</si>
  <si>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</si>
  <si>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</si>
  <si>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</si>
  <si>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</si>
  <si>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</si>
  <si>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</si>
  <si>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</si>
  <si>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</si>
  <si>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</si>
  <si>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</si>
  <si>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</si>
  <si>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</si>
  <si>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</si>
  <si>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</si>
  <si>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</si>
  <si>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</si>
  <si>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</si>
  <si>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</si>
  <si>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</si>
  <si>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</si>
  <si>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</si>
  <si>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</si>
  <si>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</si>
  <si>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</si>
  <si>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</si>
  <si>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</si>
  <si>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</si>
  <si>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</si>
  <si>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</si>
  <si>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</si>
  <si>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</si>
  <si>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</si>
  <si>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</si>
  <si>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</si>
  <si>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</si>
  <si>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</si>
  <si>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</si>
  <si>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</si>
  <si>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</si>
  <si>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</si>
  <si>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</si>
  <si>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</si>
  <si>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</si>
  <si>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</si>
  <si>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</si>
  <si>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</si>
  <si>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</si>
  <si>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</si>
  <si>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</si>
  <si>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</si>
  <si>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</si>
  <si>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</si>
  <si>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</si>
  <si>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</si>
  <si>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</si>
  <si>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</si>
  <si>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</si>
  <si>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</si>
  <si>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</si>
  <si>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</si>
  <si>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</si>
  <si>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</si>
  <si>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</si>
  <si>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</si>
  <si>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</si>
  <si>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</si>
  <si>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</si>
  <si>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</si>
  <si>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</si>
  <si>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</si>
  <si>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</si>
  <si>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</si>
  <si>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</si>
  <si>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</si>
  <si>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</si>
  <si>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</si>
  <si>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</si>
  <si>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</si>
  <si>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</si>
  <si>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</si>
  <si>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</si>
  <si>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</si>
  <si>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</si>
  <si>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</si>
  <si>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</si>
  <si>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</si>
  <si>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</si>
  <si>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</si>
  <si>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</si>
  <si>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</si>
  <si>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</si>
  <si>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</si>
  <si>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</si>
  <si>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</si>
  <si>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</si>
  <si>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</si>
  <si>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</si>
  <si>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</si>
  <si>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</si>
  <si>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</si>
  <si>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</si>
  <si>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</si>
  <si>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</si>
  <si>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</si>
  <si>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</si>
  <si>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</si>
  <si>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</si>
  <si>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</si>
  <si>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</si>
  <si>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</si>
  <si>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</si>
  <si>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</si>
  <si>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</si>
  <si>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</si>
  <si>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</si>
  <si>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</si>
  <si>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</si>
  <si>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</si>
  <si>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</si>
  <si>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</si>
  <si>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</si>
  <si>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</si>
  <si>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</si>
  <si>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</si>
  <si>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</si>
  <si>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</si>
  <si>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</si>
  <si>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</si>
  <si>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</si>
  <si>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</si>
  <si>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</si>
  <si>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</si>
  <si>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</si>
  <si>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</si>
  <si>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</si>
  <si>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</si>
  <si>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</si>
  <si>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</si>
  <si>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</si>
  <si>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</si>
  <si>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</si>
  <si>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</si>
  <si>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</si>
  <si>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</si>
  <si>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</si>
  <si>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</si>
  <si>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</si>
  <si>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</si>
  <si>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</si>
  <si>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</si>
  <si>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</si>
  <si>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</si>
  <si>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</si>
  <si>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</si>
  <si>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</si>
  <si>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</si>
  <si>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</si>
  <si>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</si>
  <si>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</si>
  <si>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</si>
  <si>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</si>
  <si>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</si>
  <si>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</si>
  <si>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</si>
  <si>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</si>
  <si>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</si>
  <si>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</si>
  <si>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</si>
  <si>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</si>
  <si>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</si>
  <si>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</si>
  <si>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</si>
  <si>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</si>
  <si>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</si>
  <si>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</si>
  <si>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</si>
  <si>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</si>
  <si>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</si>
  <si>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</si>
  <si>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</si>
  <si>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</si>
  <si>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</si>
  <si>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</si>
  <si>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</si>
  <si>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</si>
  <si>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</si>
  <si>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</si>
  <si>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</si>
  <si>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</si>
  <si>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</si>
  <si>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</si>
  <si>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</si>
  <si>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</si>
  <si>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</si>
  <si>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</si>
  <si>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</si>
  <si>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</si>
  <si>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</si>
  <si>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</si>
  <si>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</si>
  <si>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</si>
  <si>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</si>
  <si>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</si>
  <si>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</si>
  <si>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</si>
  <si>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</si>
  <si>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</si>
  <si>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</si>
  <si>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</si>
  <si>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</si>
  <si>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</si>
  <si>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</si>
  <si>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</si>
  <si>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</si>
  <si>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</si>
  <si>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</si>
  <si>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</si>
  <si>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</si>
  <si>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</si>
  <si>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</si>
  <si>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</si>
  <si>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</si>
  <si>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</si>
  <si>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</si>
  <si>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</si>
  <si>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</si>
  <si>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</si>
  <si>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</si>
  <si>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</si>
  <si>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</si>
  <si>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</si>
  <si>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</si>
  <si>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</si>
  <si>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</si>
  <si>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</si>
  <si>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</si>
  <si>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</si>
  <si>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</si>
  <si>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</si>
  <si>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</si>
  <si>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</si>
  <si>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</si>
  <si>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</si>
  <si>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</si>
  <si>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</si>
  <si>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</si>
  <si>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</si>
  <si>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</si>
  <si>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</si>
  <si>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</si>
  <si>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</si>
  <si>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</si>
  <si>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</si>
  <si>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</si>
  <si>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</si>
  <si>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</si>
  <si>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</si>
  <si>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</si>
  <si>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</si>
  <si>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</si>
  <si>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</si>
  <si>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</si>
  <si>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</si>
  <si>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</si>
  <si>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</si>
  <si>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</si>
  <si>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</si>
  <si>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</si>
  <si>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</si>
  <si>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</si>
  <si>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</si>
  <si>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</si>
  <si>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</si>
  <si>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</si>
  <si>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</si>
  <si>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</si>
  <si>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</si>
  <si>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</si>
  <si>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</si>
  <si>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</si>
  <si>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</si>
  <si>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</si>
  <si>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</si>
  <si>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</si>
  <si>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</si>
  <si>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</si>
  <si>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</si>
  <si>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</si>
  <si>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</si>
  <si>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</si>
  <si>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</si>
  <si>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</si>
  <si>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</si>
  <si>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</si>
  <si>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</si>
  <si>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</si>
  <si>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</si>
  <si>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</si>
  <si>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</si>
  <si>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</si>
  <si>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</si>
  <si>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</si>
  <si>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</si>
  <si>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</si>
  <si>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</si>
  <si>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</si>
  <si>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</si>
  <si>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</si>
  <si>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</si>
  <si>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</si>
  <si>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</si>
  <si>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</si>
  <si>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</si>
  <si>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</si>
  <si>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</si>
  <si>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</si>
  <si>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</si>
  <si>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</si>
  <si>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</si>
  <si>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</si>
  <si>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</si>
  <si>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</si>
  <si>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</si>
  <si>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</si>
  <si>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</si>
  <si>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</si>
  <si>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</si>
  <si>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</si>
  <si>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</si>
  <si>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</si>
  <si>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</si>
  <si>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</si>
  <si>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</si>
  <si>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</si>
  <si>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</si>
  <si>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</si>
  <si>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</si>
  <si>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</si>
  <si>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</si>
  <si>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</si>
  <si>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</si>
  <si>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</si>
  <si>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</si>
  <si>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</si>
  <si>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</si>
  <si>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</si>
  <si>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</si>
  <si>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</si>
  <si>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</si>
  <si>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</si>
  <si>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</si>
  <si>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</si>
  <si>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</si>
  <si>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</si>
  <si>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</si>
  <si>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</si>
  <si>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</si>
  <si>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</si>
  <si>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</si>
  <si>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</si>
  <si>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</si>
  <si>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</si>
  <si>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</si>
  <si>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</si>
  <si>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</si>
  <si>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</si>
  <si>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</si>
  <si>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</si>
  <si>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</si>
  <si>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</si>
  <si>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</si>
  <si>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</si>
  <si>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</si>
  <si>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</si>
  <si>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</si>
  <si>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</si>
  <si>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</si>
  <si>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</si>
  <si>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</si>
  <si>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</si>
  <si>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</si>
  <si>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</si>
  <si>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</si>
  <si>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</si>
  <si>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</si>
  <si>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</si>
  <si>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</si>
  <si>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</si>
  <si>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</si>
  <si>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</si>
  <si>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</si>
  <si>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</si>
  <si>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</si>
  <si>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</si>
  <si>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</si>
  <si>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</si>
  <si>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</si>
  <si>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</si>
  <si>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</si>
  <si>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</si>
  <si>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</si>
  <si>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</si>
  <si>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</si>
  <si>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</si>
  <si>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</si>
  <si>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</si>
  <si>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</si>
  <si>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</si>
  <si>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</si>
  <si>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</si>
  <si>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</si>
  <si>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</si>
  <si>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</si>
  <si>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</si>
  <si>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</si>
  <si>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</si>
  <si>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</si>
  <si>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</si>
  <si>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</si>
  <si>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</si>
  <si>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</si>
  <si>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</si>
  <si>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</si>
  <si>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</si>
  <si>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</si>
  <si>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</si>
  <si>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</si>
  <si>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</si>
  <si>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</si>
  <si>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</si>
  <si>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</si>
  <si>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</si>
  <si>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</si>
  <si>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</si>
  <si>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</si>
  <si>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</si>
  <si>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</si>
  <si>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</si>
  <si>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</si>
  <si>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</si>
  <si>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</si>
  <si>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</si>
  <si>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</si>
  <si>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</si>
  <si>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</si>
  <si>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</si>
  <si>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</si>
  <si>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</si>
  <si>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</si>
  <si>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</si>
  <si>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</si>
  <si>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</si>
  <si>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</si>
  <si>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</si>
  <si>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</si>
  <si>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</si>
  <si>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</si>
  <si>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</si>
  <si>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</si>
  <si>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</si>
  <si>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</si>
  <si>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</si>
  <si>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</si>
  <si>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</si>
  <si>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</si>
  <si>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</si>
  <si>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</si>
  <si>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</si>
  <si>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</si>
  <si>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</si>
  <si>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</si>
  <si>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</si>
  <si>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</si>
  <si>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</si>
  <si>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</si>
  <si>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</si>
  <si>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</si>
  <si>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</si>
  <si>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</si>
  <si>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</si>
  <si>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</si>
  <si>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</si>
  <si>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</si>
  <si>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</si>
  <si>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</si>
  <si>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</si>
  <si>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</si>
  <si>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</si>
  <si>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</si>
  <si>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</si>
  <si>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</si>
  <si>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</si>
  <si>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</si>
  <si>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</si>
  <si>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</si>
  <si>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</si>
  <si>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</si>
  <si>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</si>
  <si>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</si>
  <si>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</si>
  <si>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</si>
  <si>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</si>
  <si>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</si>
  <si>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</si>
  <si>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</si>
  <si>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</si>
  <si>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</si>
  <si>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</si>
  <si>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</si>
  <si>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</si>
  <si>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</si>
  <si>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</si>
  <si>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</si>
  <si>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</si>
  <si>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</si>
  <si>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</si>
  <si>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</si>
  <si>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</si>
  <si>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</si>
  <si>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</si>
  <si>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</si>
  <si>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</si>
  <si>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</si>
  <si>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</si>
  <si>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</si>
  <si>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</si>
  <si>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</si>
  <si>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</si>
  <si>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</si>
  <si>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</si>
  <si>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</si>
  <si>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</si>
  <si>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</si>
  <si>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</si>
  <si>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</si>
  <si>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</si>
  <si>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</si>
  <si>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</si>
  <si>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</si>
  <si>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</si>
  <si>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</si>
  <si>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</si>
  <si>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</si>
  <si>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</si>
  <si>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</si>
  <si>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</si>
  <si>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</si>
  <si>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</si>
  <si>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</si>
  <si>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</si>
  <si>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</si>
  <si>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</si>
  <si>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</si>
  <si>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</si>
  <si>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</si>
  <si>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</si>
  <si>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</si>
  <si>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</si>
  <si>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</si>
  <si>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</si>
  <si>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</si>
  <si>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</si>
  <si>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</si>
  <si>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</si>
  <si>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</si>
  <si>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</si>
  <si>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</si>
  <si>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</si>
  <si>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</si>
  <si>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</si>
  <si>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</si>
  <si>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</si>
  <si>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</si>
  <si>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</si>
  <si>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</si>
  <si>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</si>
  <si>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</si>
  <si>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</si>
  <si>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</si>
  <si>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</si>
  <si>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</si>
  <si>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</si>
  <si>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</si>
  <si>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</si>
  <si>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</si>
  <si>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</si>
  <si>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</si>
  <si>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</si>
  <si>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</si>
  <si>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</si>
  <si>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</si>
  <si>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</si>
  <si>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</si>
  <si>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</si>
  <si>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</si>
  <si>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</si>
  <si>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</si>
  <si>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</si>
  <si>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</si>
  <si>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</si>
  <si>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</si>
  <si>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</si>
  <si>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</si>
  <si>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</si>
  <si>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</si>
  <si>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</si>
  <si>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</si>
  <si>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</si>
  <si>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</si>
  <si>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</si>
  <si>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</si>
  <si>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</si>
  <si>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</si>
  <si>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</si>
  <si>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</si>
  <si>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</si>
  <si>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</si>
  <si>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</si>
  <si>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</si>
  <si>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</si>
  <si>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</si>
  <si>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</si>
  <si>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</si>
  <si>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</si>
  <si>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</si>
  <si>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</si>
  <si>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</si>
  <si>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</si>
  <si>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</si>
  <si>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</si>
  <si>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</si>
  <si>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</si>
  <si>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</si>
  <si>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</si>
  <si>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</si>
  <si>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</si>
  <si>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</si>
  <si>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</si>
  <si>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</si>
  <si>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</si>
  <si>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</si>
  <si>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</si>
  <si>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</si>
  <si>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</si>
  <si>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</si>
  <si>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</si>
  <si>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</si>
  <si>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</si>
  <si>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</si>
  <si>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</si>
  <si>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</si>
  <si>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</si>
  <si>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</si>
  <si>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</si>
  <si>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</si>
  <si>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</si>
  <si>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</si>
  <si>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</si>
  <si>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</si>
  <si>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</si>
  <si>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</si>
  <si>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</si>
  <si>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</si>
  <si>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</si>
  <si>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</si>
  <si>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</si>
  <si>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</si>
  <si>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</si>
  <si>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</si>
  <si>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</si>
  <si>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</si>
  <si>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</si>
  <si>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</si>
  <si>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</si>
  <si>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</si>
  <si>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</si>
  <si>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</si>
  <si>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</si>
  <si>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</si>
  <si>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</si>
  <si>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</si>
  <si>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</si>
  <si>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</si>
  <si>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</si>
  <si>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</si>
  <si>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</si>
  <si>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</si>
  <si>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</si>
  <si>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</si>
  <si>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</si>
  <si>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</si>
  <si>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</si>
  <si>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</si>
  <si>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</si>
  <si>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</si>
  <si>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</si>
  <si>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</si>
  <si>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</si>
  <si>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</si>
  <si>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</si>
  <si>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</si>
  <si>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</si>
  <si>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</si>
  <si>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</si>
  <si>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</si>
  <si>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</si>
  <si>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</si>
  <si>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</si>
  <si>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</si>
  <si>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</si>
  <si>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</si>
  <si>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</si>
  <si>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</si>
  <si>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</si>
  <si>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</si>
  <si>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</si>
  <si>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</si>
  <si>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</si>
  <si>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</si>
  <si>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</si>
  <si>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</si>
  <si>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</si>
  <si>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</si>
  <si>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</si>
  <si>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</si>
  <si>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</si>
  <si>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</si>
  <si>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</si>
  <si>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</si>
  <si>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</si>
  <si>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</si>
  <si>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</si>
  <si>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</si>
  <si>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</si>
  <si>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</si>
  <si>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</si>
  <si>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</si>
  <si>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</si>
  <si>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</si>
  <si>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</si>
  <si>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</si>
  <si>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</si>
  <si>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</si>
  <si>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</si>
  <si>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</si>
  <si>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</si>
  <si>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</si>
  <si>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</si>
  <si>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</si>
  <si>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</si>
  <si>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</si>
  <si>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</si>
  <si>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</si>
  <si>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</si>
  <si>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</si>
  <si>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</si>
  <si>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</si>
  <si>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</si>
  <si>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</si>
  <si>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</si>
  <si>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</si>
  <si>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</si>
  <si>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</si>
  <si>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</si>
  <si>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</si>
  <si>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</si>
  <si>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</si>
  <si>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</si>
  <si>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</si>
  <si>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</si>
  <si>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</si>
  <si>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</si>
  <si>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</si>
  <si>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</si>
  <si>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</si>
  <si>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</si>
  <si>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</si>
  <si>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</si>
  <si>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</si>
  <si>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</si>
  <si>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</si>
  <si>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</si>
  <si>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</si>
  <si>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</si>
  <si>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</si>
  <si>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</si>
  <si>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</si>
  <si>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</si>
  <si>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</si>
  <si>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</si>
  <si>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</si>
  <si>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</si>
  <si>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</si>
  <si>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</si>
  <si>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</si>
  <si>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</si>
  <si>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</si>
  <si>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</si>
  <si>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</si>
  <si>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</si>
  <si>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</si>
  <si>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</si>
  <si>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</si>
  <si>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</si>
  <si>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</si>
  <si>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</si>
  <si>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</si>
  <si>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</si>
  <si>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</si>
  <si>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</si>
  <si>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</si>
  <si>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</si>
  <si>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</si>
  <si>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</si>
  <si>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</si>
  <si>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</si>
  <si>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</si>
  <si>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</si>
  <si>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</si>
  <si>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</si>
  <si>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</si>
  <si>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</si>
  <si>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</si>
  <si>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</si>
  <si>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</si>
  <si>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</si>
  <si>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</si>
  <si>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</si>
  <si>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</si>
  <si>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</si>
  <si>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</si>
  <si>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</si>
  <si>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</si>
  <si>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</si>
  <si>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</si>
  <si>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</si>
  <si>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</si>
  <si>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</si>
  <si>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</si>
  <si>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</si>
  <si>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</si>
  <si>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</si>
  <si>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</si>
  <si>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</si>
  <si>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</si>
  <si>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</si>
  <si>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</si>
  <si>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</si>
  <si>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</si>
  <si>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</si>
  <si>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</si>
  <si>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</si>
  <si>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</si>
  <si>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</si>
  <si>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</si>
  <si>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</si>
  <si>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</si>
  <si>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</si>
  <si>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</si>
  <si>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</si>
  <si>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</si>
  <si>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</si>
  <si>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</si>
  <si>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</si>
  <si>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</si>
  <si>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</si>
  <si>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</si>
  <si>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</si>
  <si>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</si>
  <si>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</si>
  <si>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</si>
  <si>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</si>
  <si>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</si>
  <si>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</si>
  <si>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</si>
  <si>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</si>
  <si>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</si>
  <si>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</si>
  <si>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</si>
  <si>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</si>
  <si>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</si>
  <si>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</si>
  <si>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</si>
  <si>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</si>
  <si>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</si>
  <si>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</si>
  <si>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</si>
  <si>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</si>
  <si>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</si>
  <si>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</si>
  <si>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</si>
  <si>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</si>
  <si>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</si>
  <si>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</si>
  <si>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</si>
  <si>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</si>
  <si>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</si>
  <si>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</si>
  <si>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</si>
  <si>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</si>
  <si>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</si>
  <si>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</si>
  <si>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</si>
  <si>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</si>
  <si>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</si>
  <si>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</si>
  <si>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</si>
  <si>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</si>
  <si>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</si>
  <si>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</si>
  <si>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</si>
  <si>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</si>
  <si>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</si>
  <si>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</si>
  <si>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</si>
  <si>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</si>
  <si>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</si>
  <si>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</si>
  <si>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</si>
  <si>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</si>
  <si>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</si>
  <si>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</si>
  <si>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</si>
  <si>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</si>
  <si>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</si>
  <si>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</si>
  <si>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</si>
  <si>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</si>
  <si>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</si>
  <si>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</si>
  <si>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</si>
  <si>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</si>
  <si>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</si>
  <si>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</si>
  <si>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</si>
  <si>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</si>
  <si>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</si>
  <si>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</si>
  <si>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</si>
  <si>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</si>
  <si>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</si>
  <si>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</si>
  <si>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</si>
  <si>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</si>
  <si>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</si>
  <si>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</si>
  <si>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</si>
  <si>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</si>
  <si>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</si>
  <si>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</si>
  <si>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</si>
  <si>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</si>
  <si>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</si>
  <si>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</si>
  <si>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</si>
  <si>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</si>
  <si>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</si>
  <si>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</si>
  <si>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</si>
  <si>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</si>
  <si>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</si>
  <si>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</si>
  <si>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</si>
  <si>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</si>
  <si>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</si>
  <si>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</si>
  <si>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</si>
  <si>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</si>
  <si>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</si>
  <si>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</si>
  <si>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</si>
  <si>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</si>
  <si>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</si>
  <si>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</si>
  <si>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</si>
  <si>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</si>
  <si>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</si>
  <si>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</si>
  <si>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</si>
  <si>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</si>
  <si>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</si>
  <si>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</si>
  <si>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</si>
  <si>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</si>
  <si>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</si>
  <si>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</si>
  <si>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</si>
  <si>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</si>
  <si>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</si>
  <si>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</si>
  <si>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</si>
  <si>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</si>
  <si>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</si>
  <si>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</si>
  <si>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</si>
  <si>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</si>
  <si>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</si>
  <si>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</si>
  <si>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</si>
  <si>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</si>
  <si>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</si>
  <si>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</si>
  <si>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</si>
  <si>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</si>
  <si>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</si>
  <si>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</si>
  <si>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</si>
  <si>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</si>
  <si>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</si>
  <si>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</si>
  <si>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</si>
  <si>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</si>
  <si>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</si>
  <si>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</si>
  <si>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</si>
  <si>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</si>
  <si>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</si>
  <si>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</si>
  <si>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</si>
  <si>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</si>
  <si>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</si>
  <si>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</si>
  <si>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</si>
  <si>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</si>
  <si>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</si>
  <si>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</si>
  <si>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</si>
  <si>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</si>
  <si>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</si>
  <si>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</si>
  <si>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</si>
  <si>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</si>
  <si>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</si>
  <si>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</si>
  <si>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</si>
  <si>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</si>
  <si>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</si>
  <si>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</si>
  <si>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</si>
  <si>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</si>
  <si>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</si>
  <si>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</si>
  <si>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</si>
  <si>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</si>
  <si>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</si>
  <si>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</si>
  <si>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</si>
  <si>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</si>
  <si>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</si>
  <si>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</si>
  <si>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</si>
  <si>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</si>
  <si>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</si>
  <si>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</si>
  <si>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</si>
  <si>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</si>
  <si>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</si>
  <si>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</si>
  <si>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</si>
  <si>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</si>
  <si>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</si>
  <si>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</si>
  <si>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</si>
  <si>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</si>
  <si>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</si>
  <si>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</si>
  <si>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</si>
  <si>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</si>
  <si>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</si>
  <si>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</si>
  <si>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</si>
  <si>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</si>
  <si>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</si>
  <si>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</si>
  <si>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</si>
  <si>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</si>
  <si>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</si>
  <si>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</si>
  <si>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</si>
  <si>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</si>
  <si>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</si>
  <si>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</si>
  <si>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</si>
  <si>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</si>
  <si>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</si>
  <si>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</si>
  <si>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</si>
  <si>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</si>
  <si>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</si>
  <si>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</si>
  <si>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</si>
  <si>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</si>
  <si>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</si>
  <si>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</si>
  <si>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</si>
  <si>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</si>
  <si>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</si>
  <si>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</si>
  <si>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</si>
  <si>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</si>
  <si>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</si>
  <si>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</si>
  <si>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</si>
  <si>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</si>
  <si>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</si>
  <si>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</si>
  <si>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</si>
  <si>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</si>
  <si>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</si>
  <si>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</si>
  <si>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</si>
  <si>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</si>
  <si>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</si>
  <si>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</si>
  <si>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</si>
  <si>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</si>
  <si>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</si>
  <si>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</si>
  <si>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</si>
  <si>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</si>
  <si>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</si>
  <si>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</si>
  <si>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</si>
  <si>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</si>
  <si>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</si>
  <si>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</si>
  <si>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</si>
  <si>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</si>
  <si>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</si>
  <si>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</si>
  <si>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</si>
  <si>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</si>
  <si>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</si>
  <si>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</si>
  <si>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</si>
  <si>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</si>
  <si>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</si>
  <si>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</si>
  <si>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</si>
  <si>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</si>
  <si>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</si>
  <si>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</si>
  <si>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</si>
  <si>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</si>
  <si>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</si>
  <si>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</si>
  <si>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</si>
  <si>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</si>
  <si>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</si>
  <si>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</si>
  <si>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</si>
  <si>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</si>
  <si>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</si>
  <si>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</si>
  <si>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</si>
  <si>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</si>
  <si>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</si>
  <si>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</si>
  <si>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</si>
  <si>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</si>
  <si>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</si>
  <si>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</si>
  <si>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</si>
  <si>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</si>
  <si>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</si>
  <si>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</si>
  <si>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</si>
  <si>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</si>
  <si>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</si>
  <si>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</si>
  <si>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</si>
  <si>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</si>
  <si>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</si>
  <si>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</si>
  <si>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</si>
  <si>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</si>
  <si>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</si>
  <si>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</si>
  <si>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</si>
  <si>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</si>
  <si>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</si>
  <si>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</si>
  <si>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</si>
  <si>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</si>
  <si>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</si>
  <si>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</si>
  <si>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</si>
  <si>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</si>
  <si>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</si>
  <si>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</si>
  <si>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</si>
  <si>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</si>
  <si>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</si>
  <si>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</si>
  <si>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</si>
  <si>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</si>
  <si>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</si>
  <si>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</si>
  <si>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</si>
  <si>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</si>
  <si>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</si>
  <si>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</si>
  <si>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</si>
  <si>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</si>
  <si>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</si>
  <si>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</si>
  <si>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</si>
  <si>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</si>
  <si>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</si>
  <si>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</si>
  <si>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</si>
  <si>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</si>
  <si>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</si>
  <si>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</si>
  <si>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</si>
  <si>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</si>
  <si>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</si>
  <si>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</si>
  <si>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</si>
  <si>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</si>
  <si>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</si>
  <si>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</si>
  <si>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</si>
  <si>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</si>
  <si>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</si>
  <si>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</si>
  <si>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</si>
  <si>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</si>
  <si>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</si>
  <si>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</si>
  <si>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</si>
  <si>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</si>
  <si>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</si>
  <si>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</si>
  <si>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</si>
  <si>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</si>
  <si>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</si>
  <si>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</si>
  <si>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</si>
  <si>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</si>
  <si>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</si>
  <si>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</si>
  <si>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</si>
  <si>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</si>
  <si>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</si>
  <si>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</si>
  <si>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</si>
  <si>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</si>
  <si>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</si>
  <si>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</si>
  <si>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</si>
  <si>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</si>
  <si>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</si>
  <si>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</si>
  <si>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</si>
  <si>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</si>
  <si>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</si>
  <si>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</si>
  <si>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</si>
  <si>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</si>
  <si>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</si>
  <si>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</si>
  <si>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</si>
  <si>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</si>
  <si>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</si>
  <si>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</si>
  <si>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</si>
  <si>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</si>
  <si>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</si>
  <si>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</si>
  <si>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</si>
  <si>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</si>
  <si>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</si>
  <si>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</si>
  <si>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</si>
  <si>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</si>
  <si>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</si>
  <si>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</si>
  <si>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</si>
  <si>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</si>
  <si>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</si>
  <si>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</si>
  <si>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</si>
  <si>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</si>
  <si>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</si>
  <si>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</si>
  <si>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</si>
  <si>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</si>
  <si>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</si>
  <si>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</si>
  <si>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</si>
  <si>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</si>
  <si>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</si>
  <si>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</si>
  <si>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</si>
  <si>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</si>
  <si>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</si>
  <si>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</si>
  <si>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</si>
  <si>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</si>
  <si>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</si>
  <si>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</si>
  <si>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</si>
  <si>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</si>
  <si>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</si>
  <si>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</si>
  <si>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</si>
  <si>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</si>
  <si>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</si>
  <si>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</si>
  <si>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</si>
  <si>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</si>
  <si>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</si>
  <si>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</si>
  <si>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</si>
  <si>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</si>
  <si>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</si>
  <si>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</si>
  <si>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</si>
  <si>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</si>
  <si>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</si>
  <si>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</si>
  <si>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</si>
  <si>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</si>
  <si>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</si>
  <si>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</si>
  <si>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</si>
  <si>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</si>
  <si>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</si>
  <si>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</si>
  <si>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</si>
  <si>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</si>
  <si>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</si>
  <si>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</si>
  <si>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</si>
  <si>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</si>
  <si>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</si>
  <si>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</si>
  <si>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</si>
  <si>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</si>
  <si>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</si>
  <si>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</si>
  <si>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</si>
  <si>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</si>
  <si>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</si>
  <si>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</si>
  <si>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</si>
  <si>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</si>
  <si>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</si>
  <si>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</si>
  <si>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</si>
  <si>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</si>
  <si>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</si>
  <si>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</si>
  <si>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</si>
  <si>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</si>
  <si>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</si>
  <si>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</si>
  <si>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</si>
  <si>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</si>
  <si>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</si>
  <si>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</si>
  <si>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</si>
  <si>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</si>
  <si>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</si>
  <si>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</si>
  <si>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</si>
  <si>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</si>
  <si>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</si>
  <si>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</si>
  <si>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</si>
  <si>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</si>
  <si>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</si>
  <si>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</si>
  <si>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</si>
  <si>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</si>
  <si>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</si>
  <si>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</si>
  <si>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</si>
  <si>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</si>
  <si>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</si>
  <si>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</si>
  <si>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</si>
  <si>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</si>
  <si>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</si>
  <si>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</si>
  <si>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</si>
  <si>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</si>
  <si>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</si>
  <si>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</si>
  <si>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</si>
  <si>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</si>
  <si>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</si>
  <si>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</si>
  <si>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</si>
  <si>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</si>
  <si>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</si>
  <si>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</si>
  <si>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</si>
  <si>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</si>
  <si>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</si>
  <si>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</si>
  <si>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</si>
  <si>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</si>
  <si>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</si>
  <si>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</si>
  <si>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</si>
  <si>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</si>
  <si>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</si>
  <si>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</si>
  <si>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</si>
  <si>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</si>
  <si>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</si>
  <si>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</si>
  <si>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</si>
  <si>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</si>
  <si>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</si>
  <si>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</si>
  <si>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</si>
  <si>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</si>
  <si>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</si>
  <si>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</si>
  <si>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</si>
  <si>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</si>
  <si>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</si>
  <si>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</si>
  <si>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</si>
  <si>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</si>
  <si>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</si>
  <si>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</si>
  <si>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</si>
  <si>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</si>
  <si>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</si>
  <si>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</si>
  <si>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</si>
  <si>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</si>
  <si>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</si>
  <si>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</si>
  <si>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</si>
  <si>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</si>
  <si>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</si>
  <si>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</si>
  <si>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</si>
  <si>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</si>
  <si>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</si>
  <si>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</si>
  <si>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</si>
  <si>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</si>
  <si>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</si>
  <si>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</si>
  <si>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</si>
  <si>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</si>
  <si>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</si>
  <si>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</si>
  <si>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</si>
  <si>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</si>
  <si>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</si>
  <si>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</si>
  <si>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</si>
  <si>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</si>
  <si>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</si>
  <si>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</si>
  <si>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</si>
  <si>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</si>
  <si>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</si>
  <si>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</si>
  <si>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</si>
  <si>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</si>
  <si>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</si>
  <si>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</si>
  <si>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</si>
  <si>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</si>
  <si>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</si>
  <si>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</si>
  <si>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</si>
  <si>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</si>
  <si>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</si>
  <si>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</si>
  <si>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</si>
  <si>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</si>
  <si>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</si>
  <si>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</si>
  <si>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</si>
  <si>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</si>
  <si>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</si>
  <si>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</si>
  <si>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</si>
  <si>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</si>
  <si>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</si>
  <si>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</si>
  <si>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</si>
  <si>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</si>
  <si>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</si>
  <si>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</si>
  <si>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</si>
  <si>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</si>
  <si>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</si>
  <si>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</si>
  <si>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</si>
  <si>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</si>
  <si>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</si>
  <si>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</si>
  <si>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</si>
  <si>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</si>
  <si>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</si>
  <si>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</si>
  <si>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</si>
  <si>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</si>
  <si>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</si>
  <si>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</si>
  <si>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</si>
  <si>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</si>
  <si>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</si>
  <si>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</si>
  <si>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</si>
  <si>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</si>
  <si>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</si>
  <si>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</si>
  <si>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</si>
  <si>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</si>
  <si>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</si>
  <si>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</si>
  <si>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</si>
  <si>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</si>
  <si>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</si>
  <si>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</si>
  <si>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</si>
  <si>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</si>
  <si>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</si>
  <si>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</si>
  <si>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</si>
  <si>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</si>
  <si>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</si>
  <si>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</si>
  <si>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</si>
  <si>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</si>
  <si>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</si>
  <si>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</si>
  <si>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</si>
  <si>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</si>
  <si>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</si>
  <si>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</si>
  <si>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</si>
  <si>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</si>
  <si>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</si>
  <si>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</si>
  <si>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</si>
  <si>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</si>
  <si>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</si>
  <si>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</si>
  <si>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</si>
  <si>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</si>
  <si>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</si>
  <si>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</si>
  <si>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</si>
  <si>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</si>
  <si>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</si>
  <si>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</si>
  <si>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</si>
  <si>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</si>
  <si>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</si>
  <si>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</si>
  <si>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</si>
  <si>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</si>
  <si>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</si>
  <si>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</si>
  <si>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</si>
  <si>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</si>
  <si>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</si>
  <si>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</si>
  <si>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</si>
  <si>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</si>
  <si>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</si>
  <si>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</si>
  <si>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</si>
  <si>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</si>
  <si>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</si>
  <si>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</si>
  <si>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</si>
  <si>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</si>
  <si>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</si>
  <si>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</si>
  <si>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</si>
  <si>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</si>
  <si>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</si>
  <si>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</si>
  <si>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</si>
  <si>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</si>
  <si>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</si>
  <si>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</si>
  <si>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</si>
  <si>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</si>
  <si>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</si>
  <si>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</si>
  <si>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</si>
  <si>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</si>
  <si>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</si>
  <si>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</si>
  <si>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</si>
  <si>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</si>
  <si>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</si>
  <si>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</si>
  <si>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</si>
  <si>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</si>
  <si>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</si>
  <si>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</si>
  <si>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</si>
  <si>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</si>
  <si>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</si>
  <si>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</si>
  <si>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</si>
  <si>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</si>
  <si>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</si>
  <si>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</si>
  <si>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</si>
  <si>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</si>
  <si>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</si>
  <si>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</si>
  <si>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</si>
  <si>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</si>
  <si>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</si>
  <si>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</si>
  <si>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</si>
  <si>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</si>
  <si>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</si>
  <si>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</si>
  <si>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</si>
  <si>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</si>
  <si>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</si>
  <si>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</si>
  <si>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</si>
  <si>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</si>
  <si>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</si>
  <si>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</si>
  <si>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</si>
  <si>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</si>
  <si>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</si>
  <si>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</si>
  <si>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</si>
  <si>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</si>
  <si>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</si>
  <si>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</si>
  <si>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</si>
  <si>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</si>
  <si>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</si>
  <si>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</si>
  <si>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</si>
  <si>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</si>
  <si>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</si>
  <si>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</si>
  <si>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</si>
  <si>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</si>
  <si>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</si>
  <si>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</si>
  <si>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</si>
  <si>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</si>
  <si>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</si>
  <si>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</si>
  <si>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</si>
  <si>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</si>
  <si>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</si>
  <si>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</si>
  <si>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</si>
  <si>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</si>
  <si>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</si>
  <si>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</si>
  <si>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</si>
  <si>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</si>
  <si>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</si>
  <si>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</si>
  <si>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</si>
  <si>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</si>
  <si>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</si>
  <si>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</si>
  <si>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</si>
  <si>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</si>
  <si>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</si>
  <si>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</si>
  <si>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</si>
  <si>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</si>
  <si>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</si>
  <si>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</si>
  <si>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</si>
  <si>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</si>
  <si>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</si>
  <si>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</si>
  <si>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</si>
  <si>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</si>
  <si>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</si>
  <si>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</si>
  <si>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</si>
  <si>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</si>
  <si>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</si>
  <si>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</si>
  <si>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</si>
  <si>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</si>
  <si>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</si>
  <si>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</si>
  <si>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</si>
  <si>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</si>
  <si>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</si>
  <si>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</si>
  <si>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</si>
  <si>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</si>
  <si>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</si>
  <si>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</si>
  <si>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</si>
  <si>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</si>
  <si>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</si>
  <si>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</si>
  <si>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</si>
  <si>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</si>
  <si>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</si>
  <si>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</si>
  <si>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</si>
  <si>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</si>
  <si>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</si>
  <si>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</si>
  <si>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</si>
  <si>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</si>
  <si>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</si>
  <si>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</si>
  <si>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</si>
  <si>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</si>
  <si>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</si>
  <si>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</si>
  <si>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</si>
  <si>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</si>
  <si>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</si>
  <si>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</si>
  <si>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</si>
  <si>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</si>
  <si>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</si>
  <si>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</si>
  <si>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</si>
  <si>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</si>
  <si>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</si>
  <si>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</si>
  <si>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</si>
  <si>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</si>
  <si>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</si>
  <si>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</si>
  <si>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</si>
  <si>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</si>
  <si>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</si>
  <si>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</si>
  <si>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</si>
  <si>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</si>
  <si>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</si>
  <si>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</si>
  <si>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</si>
  <si>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</si>
  <si>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</si>
  <si>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</si>
  <si>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</si>
  <si>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</si>
  <si>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</si>
  <si>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</si>
  <si>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</si>
  <si>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</si>
  <si>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</si>
  <si>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</si>
  <si>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</si>
  <si>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</si>
  <si>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</si>
  <si>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</si>
  <si>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</si>
  <si>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</si>
  <si>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</si>
  <si>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</si>
  <si>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</si>
  <si>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</si>
  <si>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</si>
  <si>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</si>
  <si>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</si>
  <si>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</si>
  <si>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</si>
  <si>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</si>
  <si>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</si>
  <si>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</si>
  <si>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</si>
  <si>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</si>
  <si>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</si>
  <si>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</si>
  <si>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</si>
  <si>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</si>
  <si>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</si>
  <si>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</si>
  <si>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</si>
  <si>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</si>
  <si>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</si>
  <si>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</si>
  <si>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</si>
  <si>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</si>
  <si>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</si>
  <si>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</si>
  <si>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</si>
  <si>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</si>
  <si>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</si>
  <si>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</si>
  <si>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</si>
  <si>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</si>
  <si>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</si>
  <si>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</si>
  <si>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</si>
  <si>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</si>
  <si>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</si>
  <si>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</si>
  <si>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</si>
  <si>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</si>
  <si>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</si>
  <si>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</si>
  <si>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</si>
  <si>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</si>
  <si>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</si>
  <si>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</si>
  <si>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</si>
  <si>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</si>
  <si>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</si>
  <si>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</si>
  <si>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</si>
  <si>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</si>
  <si>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</si>
  <si>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</si>
  <si>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</si>
  <si>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</si>
  <si>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</si>
  <si>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</si>
  <si>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</si>
  <si>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</si>
  <si>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</si>
  <si>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</si>
  <si>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</si>
  <si>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</si>
  <si>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</si>
  <si>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</si>
  <si>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</si>
  <si>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</si>
  <si>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</si>
  <si>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</si>
  <si>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</si>
  <si>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</si>
  <si>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</si>
  <si>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</si>
  <si>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</si>
  <si>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</si>
  <si>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</si>
  <si>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</si>
  <si>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</si>
  <si>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</si>
  <si>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</si>
  <si>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</si>
  <si>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</si>
  <si>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</si>
  <si>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</si>
  <si>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</si>
  <si>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</si>
  <si>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</si>
  <si>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</si>
  <si>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</si>
  <si>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</si>
  <si>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</si>
  <si>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</si>
  <si>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</si>
  <si>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</si>
  <si>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</si>
  <si>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</si>
  <si>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</si>
  <si>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</si>
  <si>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</si>
  <si>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</si>
  <si>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</si>
  <si>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</si>
  <si>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</si>
  <si>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</si>
  <si>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</si>
  <si>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</si>
  <si>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</si>
  <si>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</si>
  <si>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</si>
  <si>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</si>
  <si>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</si>
  <si>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</si>
  <si>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</si>
  <si>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</si>
  <si>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</si>
  <si>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</si>
  <si>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</si>
  <si>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</si>
  <si>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</si>
  <si>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</si>
  <si>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</si>
  <si>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</si>
  <si>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</si>
  <si>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</si>
  <si>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</si>
  <si>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</si>
  <si>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</si>
  <si>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</si>
  <si>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</si>
  <si>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</si>
  <si>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</si>
  <si>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</si>
  <si>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</si>
  <si>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</si>
  <si>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</si>
  <si>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</si>
  <si>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</si>
  <si>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</si>
  <si>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</si>
  <si>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</si>
  <si>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</si>
  <si>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</si>
  <si>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</si>
  <si>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</si>
  <si>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</si>
  <si>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</si>
  <si>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</si>
  <si>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</si>
  <si>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</si>
  <si>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</si>
  <si>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</si>
  <si>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</si>
  <si>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</si>
  <si>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</si>
  <si>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</si>
  <si>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</si>
  <si>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</si>
  <si>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</si>
  <si>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</si>
  <si>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</si>
  <si>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</si>
  <si>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</si>
  <si>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</si>
  <si>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</si>
  <si>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</si>
  <si>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</si>
  <si>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</si>
  <si>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</si>
  <si>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</si>
  <si>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</si>
  <si>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</si>
  <si>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</si>
  <si>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</si>
  <si>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</si>
  <si>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</si>
  <si>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</si>
  <si>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</si>
  <si>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</si>
  <si>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</si>
  <si>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</si>
  <si>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</si>
  <si>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</si>
  <si>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</si>
  <si>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</si>
  <si>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</si>
  <si>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</si>
  <si>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</si>
  <si>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</si>
  <si>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</si>
  <si>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</si>
  <si>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</si>
  <si>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</si>
  <si>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</si>
  <si>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</si>
  <si>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</si>
  <si>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</si>
  <si>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</si>
  <si>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</si>
  <si>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</si>
  <si>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</si>
  <si>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</si>
  <si>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</si>
  <si>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</si>
  <si>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</si>
  <si>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</si>
  <si>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</si>
  <si>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</si>
  <si>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</si>
  <si>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</si>
  <si>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</si>
  <si>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</si>
  <si>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</si>
  <si>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</si>
  <si>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</si>
  <si>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</si>
  <si>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</si>
  <si>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</si>
  <si>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</si>
  <si>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</si>
  <si>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</si>
  <si>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</si>
  <si>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</si>
  <si>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</si>
  <si>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</si>
  <si>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</si>
  <si>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</si>
  <si>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</si>
  <si>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</si>
  <si>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</si>
  <si>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</si>
  <si>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</si>
  <si>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</si>
  <si>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</si>
  <si>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</si>
  <si>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</si>
  <si>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</si>
  <si>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</si>
  <si>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</si>
  <si>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</si>
  <si>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</si>
  <si>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</si>
  <si>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</si>
  <si>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</si>
  <si>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</si>
  <si>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</si>
  <si>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</si>
  <si>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</si>
  <si>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</si>
  <si>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</si>
  <si>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</si>
  <si>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</si>
  <si>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</si>
  <si>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</si>
  <si>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</si>
  <si>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</si>
  <si>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</si>
  <si>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</si>
  <si>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</si>
  <si>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</si>
  <si>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</si>
  <si>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</si>
  <si>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</si>
  <si>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</si>
  <si>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</si>
  <si>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</si>
  <si>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</si>
  <si>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</si>
  <si>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</si>
  <si>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</si>
  <si>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</si>
  <si>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</si>
  <si>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</si>
  <si>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</si>
  <si>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</si>
  <si>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</si>
  <si>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</si>
  <si>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</si>
  <si>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</si>
  <si>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</si>
  <si>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</si>
  <si>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</si>
  <si>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</si>
  <si>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</si>
  <si>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</si>
  <si>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</si>
  <si>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</si>
  <si>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</si>
  <si>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</si>
  <si>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</si>
  <si>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</si>
  <si>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</si>
  <si>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</si>
  <si>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</si>
  <si>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</si>
  <si>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</si>
  <si>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</si>
  <si>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</si>
  <si>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</si>
  <si>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</si>
  <si>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</si>
  <si>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</si>
  <si>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</si>
  <si>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</si>
  <si>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</si>
  <si>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</si>
  <si>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</si>
  <si>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</si>
  <si>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</si>
  <si>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</si>
  <si>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</si>
  <si>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</si>
  <si>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</si>
  <si>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</si>
  <si>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</si>
  <si>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</si>
  <si>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</si>
  <si>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</si>
  <si>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</si>
  <si>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</si>
  <si>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</si>
  <si>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</si>
  <si>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</si>
  <si>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</si>
  <si>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</si>
  <si>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</si>
  <si>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</si>
  <si>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</si>
  <si>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</si>
  <si>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</si>
  <si>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</si>
  <si>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</si>
  <si>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</si>
  <si>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</si>
  <si>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</si>
  <si>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</si>
  <si>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</si>
  <si>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</si>
  <si>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</si>
  <si>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</si>
  <si>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</si>
  <si>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</si>
  <si>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</si>
  <si>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</si>
  <si>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</si>
  <si>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</si>
  <si>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</si>
  <si>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</si>
  <si>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</si>
  <si>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</si>
  <si>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</si>
  <si>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</si>
  <si>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</si>
  <si>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</si>
  <si>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</si>
  <si>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</si>
  <si>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</si>
  <si>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</si>
  <si>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</si>
  <si>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</si>
  <si>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</si>
  <si>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</si>
  <si>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</si>
  <si>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</si>
  <si>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</si>
  <si>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</si>
  <si>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</si>
  <si>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</si>
  <si>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</si>
  <si>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</si>
  <si>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</si>
  <si>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</si>
  <si>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</si>
  <si>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</si>
  <si>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</si>
  <si>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</si>
  <si>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</si>
  <si>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</si>
  <si>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</si>
  <si>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</si>
  <si>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</si>
  <si>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</si>
  <si>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</si>
  <si>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</si>
  <si>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</si>
  <si>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</si>
  <si>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</si>
  <si>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</si>
  <si>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</si>
  <si>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</si>
  <si>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</si>
  <si>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</si>
  <si>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</si>
  <si>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</si>
  <si>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</si>
  <si>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</si>
  <si>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</si>
  <si>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</si>
  <si>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</si>
  <si>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</si>
  <si>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</si>
  <si>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</si>
  <si>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</si>
  <si>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</si>
  <si>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</si>
  <si>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</si>
  <si>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</si>
  <si>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</si>
  <si>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</si>
  <si>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</si>
  <si>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</si>
  <si>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</si>
  <si>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</si>
  <si>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</si>
  <si>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</si>
  <si>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</si>
  <si>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</si>
  <si>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</si>
  <si>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</si>
  <si>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</si>
  <si>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</si>
  <si>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</si>
  <si>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</si>
  <si>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</si>
  <si>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</si>
  <si>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</si>
  <si>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</si>
  <si>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</si>
  <si>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</si>
  <si>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</si>
  <si>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</si>
  <si>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</si>
  <si>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</si>
  <si>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</si>
  <si>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</si>
  <si>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</si>
  <si>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</si>
  <si>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</si>
  <si>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</si>
  <si>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</si>
  <si>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</si>
  <si>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</si>
  <si>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</si>
  <si>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</si>
  <si>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</si>
  <si>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</si>
  <si>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</si>
  <si>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</si>
  <si>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</si>
  <si>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</si>
  <si>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</si>
  <si>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</si>
  <si>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</si>
  <si>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</si>
  <si>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</si>
  <si>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</si>
  <si>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</si>
  <si>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</si>
  <si>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</si>
  <si>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</si>
  <si>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</si>
  <si>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</si>
  <si>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</si>
  <si>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</si>
  <si>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</si>
  <si>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</si>
  <si>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</si>
  <si>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</si>
  <si>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</si>
  <si>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</si>
  <si>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</si>
  <si>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</si>
  <si>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</si>
  <si>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</si>
  <si>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</si>
  <si>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</si>
  <si>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</si>
  <si>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</si>
  <si>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</si>
  <si>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</si>
  <si>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</si>
  <si>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</si>
  <si>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</si>
  <si>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</si>
  <si>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</si>
  <si>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</si>
  <si>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</si>
  <si>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</si>
  <si>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</si>
  <si>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</si>
  <si>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</si>
  <si>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</si>
  <si>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</si>
  <si>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</si>
  <si>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</si>
  <si>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</si>
  <si>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</si>
  <si>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</si>
  <si>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</si>
  <si>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</si>
  <si>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</si>
  <si>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</si>
  <si>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</si>
  <si>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</si>
  <si>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</si>
  <si>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</si>
  <si>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</si>
  <si>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</si>
  <si>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</si>
  <si>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</si>
  <si>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</si>
  <si>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</si>
  <si>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</si>
  <si>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</si>
  <si>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</si>
  <si>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</si>
  <si>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</si>
  <si>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</si>
  <si>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</si>
  <si>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</si>
  <si>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</si>
  <si>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</si>
  <si>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</si>
  <si>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</si>
  <si>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</si>
  <si>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</si>
  <si>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</si>
  <si>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</si>
  <si>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</si>
  <si>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</si>
  <si>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</si>
  <si>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</si>
  <si>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</si>
  <si>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</si>
  <si>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</si>
  <si>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</si>
  <si>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</si>
  <si>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</si>
  <si>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</si>
  <si>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</si>
  <si>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</si>
  <si>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</si>
  <si>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</si>
  <si>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</si>
  <si>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</si>
  <si>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</si>
  <si>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</si>
  <si>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</si>
  <si>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</si>
  <si>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</si>
  <si>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</si>
  <si>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</si>
  <si>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</si>
  <si>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</si>
  <si>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</si>
  <si>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</si>
  <si>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</si>
  <si>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</si>
  <si>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</si>
  <si>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</si>
  <si>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</si>
  <si>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</si>
  <si>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</si>
  <si>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</si>
  <si>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</si>
  <si>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</si>
  <si>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</si>
  <si>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</si>
  <si>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</si>
  <si>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</si>
  <si>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</si>
  <si>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</si>
  <si>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</si>
  <si>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</si>
  <si>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</si>
  <si>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</si>
  <si>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</si>
  <si>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</si>
  <si>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</si>
  <si>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</si>
  <si>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</si>
  <si>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</si>
  <si>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</si>
  <si>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</si>
  <si>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</si>
  <si>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</si>
  <si>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</si>
  <si>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</si>
  <si>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</si>
  <si>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</si>
  <si>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</si>
  <si>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</si>
  <si>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</si>
  <si>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</si>
  <si>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</si>
  <si>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</si>
  <si>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</si>
  <si>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</si>
  <si>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</si>
  <si>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</si>
  <si>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</si>
  <si>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</si>
  <si>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</si>
  <si>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</si>
  <si>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</si>
  <si>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</si>
  <si>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</si>
  <si>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</si>
  <si>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</si>
  <si>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</si>
  <si>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</si>
  <si>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</si>
  <si>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</si>
  <si>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</si>
  <si>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</si>
  <si>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</si>
  <si>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</si>
  <si>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</si>
  <si>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</si>
  <si>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</si>
  <si>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</si>
  <si>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</si>
  <si>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</si>
  <si>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</si>
  <si>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</si>
  <si>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</si>
  <si>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</si>
  <si>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</si>
  <si>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</si>
  <si>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</si>
  <si>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</si>
  <si>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</si>
  <si>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</si>
  <si>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</si>
  <si>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</si>
  <si>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</si>
  <si>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</si>
  <si>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</si>
  <si>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</si>
  <si>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</si>
  <si>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</si>
  <si>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</si>
  <si>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</si>
  <si>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</si>
  <si>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</si>
  <si>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</si>
  <si>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</si>
  <si>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</si>
  <si>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</si>
  <si>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</si>
  <si>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</si>
  <si>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</si>
  <si>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</si>
  <si>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</si>
  <si>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</si>
  <si>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</si>
  <si>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</si>
  <si>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</si>
  <si>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</si>
  <si>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</si>
  <si>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</si>
  <si>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</si>
  <si>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</si>
  <si>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</si>
  <si>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</si>
  <si>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</si>
  <si>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</si>
  <si>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</si>
  <si>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</si>
  <si>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</si>
  <si>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</si>
  <si>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</si>
  <si>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</si>
  <si>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</si>
  <si>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</si>
  <si>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</si>
  <si>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</si>
  <si>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</si>
  <si>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</si>
  <si>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</si>
  <si>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</si>
  <si>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</si>
  <si>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</si>
  <si>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</si>
  <si>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</si>
  <si>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</si>
  <si>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</si>
  <si>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</si>
  <si>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</si>
  <si>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</si>
  <si>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</si>
  <si>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</si>
  <si>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</si>
  <si>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</si>
  <si>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</si>
  <si>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</si>
  <si>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</si>
  <si>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</si>
  <si>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</si>
  <si>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</si>
  <si>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</si>
  <si>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</si>
  <si>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</si>
  <si>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</si>
  <si>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</si>
  <si>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</si>
  <si>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</si>
  <si>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</si>
  <si>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</si>
  <si>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</si>
  <si>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</si>
  <si>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</si>
  <si>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</si>
  <si>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</si>
  <si>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</si>
  <si>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</si>
  <si>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</si>
  <si>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</si>
  <si>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</si>
  <si>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</si>
  <si>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</si>
  <si>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</si>
  <si>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</si>
  <si>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</si>
  <si>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</si>
  <si>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</si>
  <si>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</si>
  <si>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</si>
  <si>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</si>
  <si>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</si>
  <si>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</si>
  <si>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</si>
  <si>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</si>
  <si>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</si>
  <si>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</si>
  <si>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</si>
  <si>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</si>
  <si>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</si>
  <si>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</si>
  <si>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</si>
  <si>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</si>
  <si>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</si>
  <si>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</si>
  <si>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</si>
  <si>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</si>
  <si>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</si>
  <si>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</si>
  <si>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</si>
  <si>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</si>
  <si>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</si>
  <si>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</si>
  <si>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</si>
  <si>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</si>
  <si>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</si>
  <si>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</si>
  <si>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</si>
  <si>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</si>
  <si>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</si>
  <si>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</si>
  <si>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</si>
  <si>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</si>
  <si>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</si>
  <si>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</si>
  <si>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</si>
  <si>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</si>
  <si>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</si>
  <si>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</si>
  <si>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</si>
  <si>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</si>
  <si>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</si>
  <si>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</si>
  <si>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</si>
  <si>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</si>
  <si>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</si>
  <si>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</si>
  <si>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</si>
  <si>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</si>
  <si>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</si>
  <si>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</si>
  <si>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</si>
  <si>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</si>
  <si>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</si>
  <si>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</si>
  <si>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</si>
  <si>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</si>
  <si>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</si>
  <si>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</si>
  <si>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</si>
  <si>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</si>
  <si>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</si>
  <si>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</si>
  <si>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</si>
  <si>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</si>
  <si>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</si>
  <si>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</si>
  <si>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</si>
  <si>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</si>
  <si>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</si>
  <si>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</si>
  <si>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</si>
  <si>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</si>
  <si>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</si>
  <si>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</si>
  <si>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</si>
  <si>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</si>
  <si>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</si>
  <si>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</si>
  <si>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</si>
  <si>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</si>
  <si>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</si>
  <si>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</si>
  <si>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</si>
  <si>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</si>
  <si>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</si>
  <si>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</si>
  <si>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</si>
  <si>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</si>
  <si>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</si>
  <si>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</si>
  <si>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</si>
  <si>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</si>
  <si>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</si>
  <si>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</si>
  <si>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</si>
  <si>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</si>
  <si>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</si>
  <si>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</si>
  <si>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</si>
  <si>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</si>
  <si>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</si>
  <si>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</si>
  <si>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</si>
  <si>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</si>
  <si>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</si>
  <si>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</si>
  <si>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</si>
  <si>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</si>
  <si>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</si>
  <si>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</si>
  <si>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</si>
  <si>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</si>
  <si>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</si>
  <si>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</si>
  <si>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</si>
  <si>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</si>
  <si>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</si>
  <si>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</si>
  <si>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</si>
  <si>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</si>
  <si>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</si>
  <si>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</si>
  <si>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</si>
  <si>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</si>
  <si>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</si>
  <si>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</si>
  <si>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</si>
  <si>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</si>
  <si>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</si>
  <si>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</si>
  <si>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</si>
  <si>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</si>
  <si>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</si>
  <si>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</si>
  <si>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</si>
  <si>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</si>
  <si>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</si>
  <si>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</si>
  <si>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</si>
  <si>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</si>
  <si>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</si>
  <si>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</si>
  <si>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</si>
  <si>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</si>
  <si>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</si>
  <si>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</si>
  <si>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</si>
  <si>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</si>
  <si>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</si>
  <si>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</si>
  <si>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</si>
  <si>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</si>
  <si>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</si>
  <si>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</si>
  <si>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</si>
  <si>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</si>
  <si>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</si>
  <si>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</si>
  <si>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</si>
  <si>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</si>
  <si>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</si>
  <si>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</si>
  <si>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</si>
  <si>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</si>
  <si>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</si>
  <si>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</si>
  <si>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</si>
  <si>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</si>
  <si>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</si>
  <si>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</si>
  <si>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</si>
  <si>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</si>
  <si>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</si>
  <si>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</si>
  <si>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</si>
  <si>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</si>
  <si>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</si>
  <si>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</si>
  <si>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</si>
  <si>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</si>
  <si>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</si>
  <si>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</si>
  <si>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</si>
  <si>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</si>
  <si>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</si>
  <si>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</si>
  <si>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</si>
  <si>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</si>
  <si>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</si>
  <si>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</si>
  <si>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</si>
  <si>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</si>
  <si>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</si>
  <si>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</si>
  <si>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</si>
  <si>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</si>
  <si>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</si>
  <si>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</si>
  <si>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</si>
  <si>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</si>
  <si>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</si>
  <si>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</si>
  <si>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</si>
  <si>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</si>
  <si>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</si>
  <si>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</si>
  <si>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</si>
  <si>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</si>
  <si>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</si>
  <si>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</si>
  <si>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</si>
  <si>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</si>
  <si>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</si>
  <si>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</si>
  <si>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</si>
  <si>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</si>
  <si>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</si>
  <si>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</si>
  <si>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</si>
  <si>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</si>
  <si>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</si>
  <si>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</si>
  <si>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</si>
  <si>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</si>
  <si>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</si>
  <si>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</si>
  <si>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</si>
  <si>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</si>
  <si>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</si>
  <si>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</si>
  <si>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</si>
  <si>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</si>
  <si>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</si>
  <si>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</si>
  <si>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</si>
  <si>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</si>
  <si>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</si>
  <si>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</si>
  <si>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</si>
  <si>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</si>
  <si>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</si>
  <si>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</si>
  <si>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</si>
  <si>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</si>
  <si>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</si>
  <si>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</si>
  <si>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</si>
  <si>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</si>
  <si>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</si>
  <si>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</si>
  <si>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</si>
  <si>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</si>
  <si>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</si>
  <si>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</si>
  <si>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</si>
  <si>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</si>
  <si>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</si>
  <si>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</si>
  <si>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</si>
  <si>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</si>
  <si>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</si>
  <si>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</si>
  <si>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</si>
  <si>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</si>
  <si>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</si>
  <si>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</si>
  <si>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</si>
  <si>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</si>
  <si>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</si>
  <si>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</si>
  <si>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</si>
  <si>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</si>
  <si>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</si>
  <si>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</si>
  <si>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</si>
  <si>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</si>
  <si>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</si>
  <si>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</si>
  <si>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</si>
  <si>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</si>
  <si>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</si>
  <si>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</si>
  <si>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</si>
  <si>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</si>
  <si>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</si>
  <si>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</si>
  <si>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</si>
  <si>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</si>
  <si>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</si>
  <si>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</si>
  <si>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</si>
  <si>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</si>
  <si>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</si>
  <si>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</si>
  <si>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</si>
  <si>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</si>
  <si>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</si>
  <si>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</si>
  <si>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</si>
  <si>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</si>
  <si>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</si>
  <si>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</si>
  <si>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</si>
  <si>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</si>
  <si>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</si>
  <si>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</si>
  <si>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</si>
  <si>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</si>
  <si>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</si>
  <si>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</si>
  <si>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</si>
  <si>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</si>
  <si>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</si>
  <si>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</si>
  <si>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</si>
  <si>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</si>
  <si>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</si>
  <si>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</si>
  <si>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</si>
  <si>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</si>
  <si>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</si>
  <si>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</si>
  <si>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</si>
  <si>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</si>
  <si>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</si>
  <si>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</si>
  <si>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</si>
  <si>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</si>
  <si>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</si>
  <si>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</si>
  <si>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</si>
  <si>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</si>
  <si>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</si>
  <si>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</si>
  <si>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</si>
  <si>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</si>
  <si>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</si>
  <si>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</si>
  <si>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</si>
  <si>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</si>
  <si>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</si>
  <si>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</si>
  <si>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</si>
  <si>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</si>
  <si>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</si>
  <si>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</si>
  <si>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</si>
  <si>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</si>
  <si>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</si>
  <si>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</si>
  <si>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</si>
  <si>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</si>
  <si>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</si>
  <si>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</si>
  <si>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</si>
  <si>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</si>
  <si>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</si>
  <si>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</si>
  <si>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</si>
  <si>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</si>
  <si>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</si>
  <si>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</si>
  <si>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</si>
  <si>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</si>
  <si>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</si>
  <si>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</si>
  <si>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</si>
  <si>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</si>
  <si>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</si>
  <si>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</si>
  <si>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</si>
  <si>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</si>
  <si>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</si>
  <si>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</si>
  <si>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</si>
  <si>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</si>
  <si>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</si>
  <si>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</si>
  <si>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</si>
  <si>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</si>
  <si>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</si>
  <si>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</si>
  <si>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</si>
  <si>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</si>
  <si>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</si>
  <si>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</si>
  <si>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</si>
  <si>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</si>
  <si>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</si>
  <si>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</si>
  <si>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</si>
  <si>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</si>
  <si>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</si>
  <si>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</si>
  <si>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</si>
  <si>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</si>
  <si>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</si>
  <si>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</si>
  <si>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</si>
  <si>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</si>
  <si>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</si>
  <si>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</si>
  <si>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</si>
  <si>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</si>
  <si>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</si>
  <si>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</si>
  <si>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</si>
  <si>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</si>
  <si>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</si>
  <si>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</si>
  <si>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</si>
  <si>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</si>
  <si>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</si>
  <si>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</si>
  <si>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</si>
  <si>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</si>
  <si>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</si>
  <si>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</si>
  <si>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</si>
  <si>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</si>
  <si>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</si>
  <si>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</si>
  <si>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</si>
  <si>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</si>
  <si>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</si>
  <si>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</si>
  <si>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</si>
  <si>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</si>
  <si>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</si>
  <si>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</si>
  <si>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</si>
  <si>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</si>
  <si>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</si>
  <si>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</si>
  <si>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</si>
  <si>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</si>
  <si>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</si>
  <si>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</si>
  <si>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</si>
  <si>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</si>
  <si>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</si>
  <si>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</si>
  <si>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</si>
  <si>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</si>
  <si>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</si>
  <si>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</si>
  <si>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</si>
  <si>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</si>
  <si>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</si>
  <si>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</si>
  <si>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</si>
  <si>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</si>
  <si>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</si>
  <si>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</si>
  <si>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</si>
  <si>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</si>
  <si>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</si>
  <si>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</si>
  <si>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</si>
  <si>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</si>
  <si>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</si>
  <si>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</si>
  <si>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</si>
  <si>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</si>
  <si>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</si>
  <si>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</si>
  <si>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</si>
  <si>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</si>
  <si>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</si>
  <si>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</si>
  <si>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</si>
  <si>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</si>
  <si>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</si>
  <si>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</si>
  <si>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</si>
  <si>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</si>
  <si>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</si>
  <si>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</si>
  <si>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</si>
  <si>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</si>
  <si>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</si>
  <si>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</si>
  <si>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</si>
  <si>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</si>
  <si>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</si>
  <si>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</si>
  <si>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</si>
  <si>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</si>
  <si>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</si>
  <si>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</si>
  <si>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</si>
  <si>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</si>
  <si>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</si>
  <si>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</si>
  <si>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</si>
  <si>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</si>
  <si>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</si>
  <si>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</si>
  <si>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</si>
  <si>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</si>
  <si>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</si>
  <si>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</si>
  <si>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</si>
  <si>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</si>
  <si>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</si>
  <si>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</si>
  <si>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</si>
  <si>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</si>
  <si>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</si>
  <si>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</si>
  <si>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</si>
  <si>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</si>
  <si>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</si>
  <si>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</si>
  <si>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</si>
  <si>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</si>
  <si>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</si>
  <si>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</si>
  <si>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</si>
  <si>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</si>
  <si>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</si>
  <si>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</si>
  <si>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</si>
  <si>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</si>
  <si>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</si>
  <si>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</si>
  <si>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</si>
  <si>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</si>
  <si>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</si>
  <si>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</si>
  <si>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</si>
  <si>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</si>
  <si>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</si>
  <si>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</si>
  <si>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</si>
  <si>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</si>
  <si>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</si>
  <si>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</si>
  <si>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</si>
  <si>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</si>
  <si>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</si>
  <si>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</si>
  <si>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</si>
  <si>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</si>
  <si>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</si>
  <si>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</si>
  <si>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</si>
  <si>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</si>
  <si>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</si>
  <si>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</si>
  <si>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</si>
  <si>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</si>
  <si>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</si>
  <si>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</si>
  <si>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</si>
  <si>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</si>
  <si>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</si>
  <si>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</si>
  <si>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</si>
  <si>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</si>
  <si>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</si>
  <si>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</si>
  <si>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</si>
  <si>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</si>
  <si>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</si>
  <si>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</si>
  <si>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</si>
  <si>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</si>
  <si>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</si>
  <si>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</si>
  <si>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</si>
  <si>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</si>
  <si>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</si>
  <si>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</si>
  <si>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</si>
  <si>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</si>
  <si>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</si>
  <si>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</si>
  <si>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</si>
  <si>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</si>
  <si>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</si>
  <si>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</si>
  <si>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</si>
  <si>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</si>
  <si>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</si>
  <si>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</si>
  <si>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</si>
  <si>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</si>
  <si>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</si>
  <si>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</si>
  <si>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</si>
  <si>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</si>
  <si>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</si>
  <si>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</si>
  <si>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</si>
  <si>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</si>
  <si>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</si>
  <si>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</si>
  <si>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</si>
  <si>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</si>
  <si>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</si>
  <si>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</si>
  <si>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</si>
  <si>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</si>
  <si>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</si>
  <si>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</si>
  <si>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</si>
  <si>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</si>
  <si>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</si>
  <si>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</si>
  <si>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</si>
  <si>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</si>
  <si>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</si>
  <si>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</si>
  <si>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</si>
  <si>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</si>
  <si>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</si>
  <si>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</si>
  <si>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</si>
  <si>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</si>
  <si>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</si>
  <si>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</si>
  <si>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</si>
  <si>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</si>
  <si>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</si>
  <si>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</si>
  <si>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</si>
  <si>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</si>
  <si>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</si>
  <si>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</si>
  <si>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</si>
  <si>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</si>
  <si>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</si>
  <si>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</si>
  <si>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</si>
  <si>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</si>
  <si>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</si>
  <si>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</si>
  <si>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</si>
  <si>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</si>
  <si>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</si>
  <si>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</si>
  <si>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</si>
  <si>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</si>
  <si>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</si>
  <si>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</si>
  <si>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</si>
  <si>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</si>
  <si>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</si>
  <si>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</si>
  <si>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</si>
  <si>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</si>
  <si>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</si>
  <si>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</si>
  <si>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</si>
  <si>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</si>
  <si>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</si>
  <si>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</si>
  <si>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</si>
  <si>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</si>
  <si>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</si>
  <si>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</si>
  <si>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</si>
  <si>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</si>
  <si>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</si>
  <si>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</si>
  <si>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</si>
  <si>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</si>
  <si>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</si>
  <si>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</si>
  <si>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</si>
  <si>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</si>
  <si>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</si>
  <si>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</si>
  <si>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</si>
  <si>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</si>
  <si>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</si>
  <si>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</si>
  <si>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</si>
  <si>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</si>
  <si>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</si>
  <si>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</si>
  <si>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</si>
  <si>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</si>
  <si>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</si>
  <si>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</si>
  <si>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</si>
  <si>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</si>
  <si>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</si>
  <si>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</si>
  <si>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</si>
  <si>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</si>
  <si>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</si>
  <si>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</si>
  <si>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</si>
  <si>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</si>
  <si>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</si>
  <si>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</si>
  <si>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</si>
  <si>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</si>
  <si>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</si>
  <si>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</si>
  <si>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</si>
  <si>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</si>
  <si>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</si>
  <si>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</si>
  <si>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</si>
  <si>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</si>
  <si>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</si>
  <si>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</si>
  <si>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</si>
  <si>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</si>
  <si>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</si>
  <si>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</si>
  <si>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</si>
  <si>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</si>
  <si>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</si>
  <si>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</si>
  <si>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</si>
  <si>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</si>
  <si>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</si>
  <si>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</si>
  <si>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</si>
  <si>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</si>
  <si>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</si>
  <si>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</si>
  <si>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</si>
  <si>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</si>
  <si>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</si>
  <si>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</si>
  <si>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</si>
  <si>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</si>
  <si>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</si>
  <si>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</si>
  <si>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</si>
  <si>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</si>
  <si>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</si>
  <si>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</si>
  <si>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</si>
  <si>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</si>
  <si>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</si>
  <si>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</si>
  <si>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</si>
  <si>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</si>
  <si>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</si>
  <si>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</si>
  <si>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</si>
  <si>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</si>
  <si>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</si>
  <si>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</si>
  <si>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</si>
  <si>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</si>
  <si>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</si>
  <si>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</si>
  <si>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</si>
  <si>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</si>
  <si>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</si>
  <si>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</si>
  <si>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</si>
  <si>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</si>
  <si>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</si>
  <si>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</si>
  <si>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</si>
  <si>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</si>
  <si>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</si>
  <si>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</si>
  <si>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</si>
  <si>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</si>
  <si>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</si>
  <si>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</si>
  <si>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</si>
  <si>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</si>
  <si>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</si>
  <si>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</si>
  <si>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</si>
  <si>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</si>
  <si>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</si>
  <si>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</si>
  <si>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</si>
  <si>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</si>
  <si>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</si>
  <si>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</si>
  <si>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</si>
  <si>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</si>
  <si>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</si>
  <si>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</si>
  <si>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</si>
  <si>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</si>
  <si>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</si>
  <si>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</si>
  <si>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</si>
  <si>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</si>
  <si>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</si>
  <si>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</si>
  <si>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</si>
  <si>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</si>
  <si>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</si>
  <si>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</si>
  <si>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</si>
  <si>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</si>
  <si>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</si>
  <si>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</si>
  <si>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</si>
  <si>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</si>
  <si>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</si>
  <si>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</si>
  <si>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</si>
  <si>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</si>
  <si>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</si>
  <si>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</si>
  <si>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</si>
  <si>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</si>
  <si>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</si>
  <si>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</si>
  <si>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</si>
  <si>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</si>
  <si>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</si>
  <si>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</si>
  <si>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</si>
  <si>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</si>
  <si>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</si>
  <si>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</si>
  <si>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</si>
  <si>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</si>
  <si>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</si>
  <si>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</si>
  <si>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</si>
  <si>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</si>
  <si>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</si>
  <si>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</si>
  <si>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</si>
  <si>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</si>
  <si>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</si>
  <si>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</si>
  <si>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</si>
  <si>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</si>
  <si>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</si>
  <si>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</si>
  <si>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</si>
  <si>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</si>
  <si>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</si>
  <si>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</si>
  <si>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</si>
  <si>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</si>
  <si>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</si>
  <si>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</si>
  <si>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</si>
  <si>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</si>
  <si>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</si>
  <si>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</si>
  <si>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</si>
  <si>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</si>
  <si>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</si>
  <si>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</si>
  <si>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</si>
  <si>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</si>
  <si>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</si>
  <si>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</si>
  <si>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</si>
  <si>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</si>
  <si>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</si>
  <si>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</si>
  <si>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</si>
  <si>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</si>
  <si>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</si>
  <si>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</si>
  <si>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</si>
  <si>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</si>
  <si>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</si>
  <si>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</si>
  <si>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</si>
  <si>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</si>
  <si>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</si>
  <si>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</si>
  <si>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</si>
  <si>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</si>
  <si>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</si>
  <si>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</si>
  <si>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</si>
  <si>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</si>
  <si>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</si>
  <si>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</si>
  <si>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</si>
  <si>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</si>
  <si>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</si>
  <si>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</si>
  <si>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</si>
  <si>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</si>
  <si>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</si>
  <si>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</si>
  <si>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</si>
  <si>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</si>
  <si>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</si>
  <si>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</si>
  <si>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</si>
  <si>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</si>
  <si>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</si>
  <si>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</si>
  <si>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</si>
  <si>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</si>
  <si>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</si>
  <si>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</si>
  <si>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</si>
  <si>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</si>
  <si>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</si>
  <si>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</si>
  <si>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</si>
  <si>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</si>
  <si>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</si>
  <si>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</si>
  <si>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</si>
  <si>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</si>
  <si>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</si>
  <si>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</si>
  <si>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</si>
  <si>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</si>
  <si>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</si>
  <si>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</si>
  <si>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</si>
  <si>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</si>
  <si>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</si>
  <si>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</si>
  <si>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</si>
  <si>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</si>
  <si>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</si>
  <si>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</si>
  <si>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</si>
  <si>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</si>
  <si>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</si>
  <si>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</si>
  <si>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</si>
  <si>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</si>
  <si>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</si>
  <si>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</si>
  <si>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</si>
  <si>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</si>
  <si>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</si>
  <si>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</si>
  <si>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</si>
  <si>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</si>
  <si>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</si>
  <si>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</si>
  <si>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</si>
  <si>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</si>
  <si>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</si>
  <si>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</si>
  <si>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</si>
  <si>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</si>
  <si>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</si>
  <si>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</si>
  <si>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</si>
  <si>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</si>
  <si>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</si>
  <si>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</si>
  <si>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</si>
  <si>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</si>
  <si>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</si>
  <si>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</si>
  <si>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</si>
  <si>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</si>
  <si>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</si>
  <si>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</si>
  <si>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</si>
  <si>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</si>
  <si>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</si>
  <si>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</si>
  <si>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</si>
  <si>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</si>
  <si>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</si>
  <si>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</si>
  <si>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</si>
  <si>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</si>
  <si>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</si>
  <si>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</si>
  <si>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</si>
  <si>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</si>
  <si>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</si>
  <si>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</si>
  <si>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</si>
  <si>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</si>
  <si>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</si>
  <si>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</si>
  <si>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</si>
  <si>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</si>
  <si>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</si>
  <si>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</si>
  <si>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</si>
  <si>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</si>
  <si>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</si>
  <si>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</si>
  <si>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</si>
  <si>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</si>
  <si>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</si>
  <si>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</si>
  <si>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</si>
  <si>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</si>
  <si>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</si>
  <si>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</si>
  <si>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</si>
  <si>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</si>
  <si>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</si>
  <si>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</si>
  <si>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</si>
  <si>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</si>
  <si>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</si>
  <si>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</si>
  <si>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</si>
  <si>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</si>
  <si>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</si>
  <si>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</si>
  <si>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</si>
  <si>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</si>
  <si>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</si>
  <si>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</si>
  <si>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</si>
  <si>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</si>
  <si>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</si>
  <si>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</si>
  <si>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</si>
  <si>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</si>
  <si>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</si>
  <si>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</si>
  <si>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</si>
  <si>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</si>
  <si>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</si>
  <si>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</si>
  <si>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</si>
  <si>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</si>
  <si>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</si>
  <si>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</si>
  <si>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</si>
  <si>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</si>
  <si>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</si>
  <si>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</si>
  <si>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</si>
  <si>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</si>
  <si>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</si>
  <si>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</si>
  <si>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</si>
  <si>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</si>
  <si>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</si>
  <si>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</si>
  <si>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</si>
  <si>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</si>
  <si>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</si>
  <si>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</si>
  <si>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</si>
  <si>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</si>
  <si>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</si>
  <si>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</si>
  <si>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</si>
  <si>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</si>
  <si>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</si>
  <si>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</si>
  <si>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</si>
  <si>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</si>
  <si>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</si>
  <si>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</si>
  <si>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</si>
  <si>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</si>
  <si>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</si>
  <si>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</si>
  <si>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</si>
  <si>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</si>
  <si>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</si>
  <si>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</si>
  <si>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</si>
  <si>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</si>
  <si>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</si>
  <si>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</si>
  <si>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</si>
  <si>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</si>
  <si>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</si>
  <si>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</si>
  <si>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</si>
  <si>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</si>
  <si>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</si>
  <si>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</si>
  <si>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</si>
  <si>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</si>
  <si>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</si>
  <si>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</si>
  <si>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</si>
  <si>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</si>
  <si>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</si>
  <si>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</si>
  <si>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</si>
  <si>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</si>
  <si>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</si>
  <si>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</si>
  <si>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</si>
  <si>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</si>
  <si>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</si>
  <si>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</si>
  <si>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</si>
  <si>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</si>
  <si>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</si>
  <si>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</si>
  <si>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</si>
  <si>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</si>
  <si>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</si>
  <si>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</si>
  <si>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</si>
  <si>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</si>
  <si>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</si>
  <si>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</si>
  <si>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</si>
  <si>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</si>
  <si>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</si>
  <si>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</si>
  <si>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</si>
  <si>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</si>
  <si>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</si>
  <si>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</si>
  <si>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</si>
  <si>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</si>
  <si>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</si>
  <si>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</si>
  <si>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</si>
  <si>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</si>
  <si>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</si>
  <si>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</si>
  <si>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</si>
  <si>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</si>
  <si>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</si>
  <si>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</si>
  <si>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</si>
  <si>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</si>
  <si>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</si>
  <si>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</si>
  <si>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</si>
  <si>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</si>
  <si>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</si>
  <si>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</si>
  <si>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</si>
  <si>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</si>
  <si>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</si>
  <si>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</si>
  <si>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</si>
  <si>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</si>
  <si>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</si>
  <si>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</si>
  <si>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</si>
  <si>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</si>
  <si>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</si>
  <si>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</si>
  <si>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</si>
  <si>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</si>
  <si>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</si>
  <si>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</si>
  <si>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</si>
  <si>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</si>
  <si>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</si>
  <si>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</si>
  <si>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</si>
  <si>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</si>
  <si>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</si>
  <si>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</si>
  <si>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</si>
  <si>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</si>
  <si>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</si>
  <si>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</si>
  <si>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</si>
  <si>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</si>
  <si>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</si>
  <si>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</si>
  <si>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</si>
  <si>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</si>
  <si>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</si>
  <si>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</si>
  <si>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</si>
  <si>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</si>
  <si>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</si>
  <si>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</si>
  <si>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</si>
  <si>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</si>
  <si>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</si>
  <si>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</si>
  <si>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</si>
  <si>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</si>
  <si>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</si>
  <si>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</si>
  <si>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</si>
  <si>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</si>
  <si>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</si>
  <si>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</si>
  <si>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</si>
  <si>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</si>
  <si>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</si>
  <si>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</si>
  <si>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</si>
  <si>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</si>
  <si>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</si>
  <si>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</si>
  <si>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</si>
  <si>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</si>
  <si>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</si>
  <si>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</si>
  <si>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</si>
  <si>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</si>
  <si>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</si>
  <si>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</si>
  <si>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</si>
  <si>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</si>
  <si>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</si>
  <si>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</si>
  <si>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</si>
  <si>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</si>
  <si>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</si>
  <si>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</si>
  <si>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</si>
  <si>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</si>
  <si>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</si>
  <si>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</si>
  <si>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</si>
  <si>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</si>
  <si>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</si>
  <si>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</si>
  <si>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</si>
  <si>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</si>
  <si>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</si>
  <si>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</si>
  <si>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</si>
  <si>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</si>
  <si>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</si>
  <si>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</si>
  <si>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</si>
  <si>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</si>
  <si>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</si>
  <si>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</si>
  <si>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</si>
  <si>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</si>
  <si>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</si>
  <si>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</si>
  <si>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</si>
  <si>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</si>
  <si>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</si>
  <si>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</si>
  <si>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</si>
  <si>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</si>
  <si>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</si>
  <si>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</si>
  <si>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</si>
  <si>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</si>
  <si>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</si>
  <si>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</si>
  <si>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</si>
  <si>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</si>
  <si>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</si>
  <si>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</si>
  <si>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</si>
  <si>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</si>
  <si>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</si>
  <si>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</si>
  <si>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</si>
  <si>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</si>
  <si>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</si>
  <si>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</si>
  <si>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</si>
  <si>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</si>
  <si>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</si>
  <si>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</si>
  <si>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</si>
  <si>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</si>
  <si>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</si>
  <si>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</si>
  <si>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</si>
  <si>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</si>
  <si>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</si>
  <si>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</si>
  <si>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</si>
  <si>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</si>
  <si>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</si>
  <si>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</si>
  <si>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</si>
  <si>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</si>
  <si>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</si>
  <si>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</si>
  <si>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</si>
  <si>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</si>
  <si>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</si>
  <si>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</si>
  <si>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</si>
  <si>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</si>
  <si>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</si>
  <si>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</si>
  <si>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</si>
  <si>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</si>
  <si>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</si>
  <si>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</si>
  <si>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</si>
  <si>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</si>
  <si>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</si>
  <si>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</si>
  <si>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</si>
  <si>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</si>
  <si>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</si>
  <si>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</si>
  <si>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</si>
  <si>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</si>
  <si>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</si>
  <si>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</si>
  <si>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</si>
  <si>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</si>
  <si>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</si>
  <si>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</si>
  <si>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</si>
  <si>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</si>
  <si>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</si>
  <si>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</si>
  <si>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</si>
  <si>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</si>
  <si>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</si>
  <si>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</si>
  <si>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</si>
  <si>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</si>
  <si>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</si>
  <si>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</si>
  <si>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</si>
  <si>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</si>
  <si>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</si>
  <si>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</si>
  <si>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</si>
  <si>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</si>
  <si>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</si>
  <si>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</si>
  <si>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</si>
  <si>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</si>
  <si>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</si>
  <si>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</si>
  <si>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</si>
  <si>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</si>
  <si>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</si>
  <si>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</si>
  <si>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</si>
  <si>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</si>
  <si>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</si>
  <si>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</si>
  <si>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</si>
  <si>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</si>
  <si>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</si>
  <si>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</si>
  <si>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</si>
  <si>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</si>
  <si>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</si>
  <si>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</si>
  <si>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</si>
  <si>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</si>
  <si>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</si>
  <si>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</si>
  <si>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</si>
  <si>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</si>
  <si>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</si>
  <si>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</si>
  <si>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</si>
  <si>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</si>
  <si>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</si>
  <si>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</si>
  <si>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</si>
  <si>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</si>
  <si>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</si>
  <si>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</si>
  <si>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</si>
  <si>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</si>
  <si>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</si>
  <si>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</si>
  <si>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</si>
  <si>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</si>
  <si>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</si>
  <si>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</si>
  <si>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</si>
  <si>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</si>
  <si>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</si>
  <si>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</si>
  <si>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</si>
  <si>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</si>
  <si>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</si>
  <si>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</si>
  <si>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</si>
  <si>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</si>
  <si>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</si>
  <si>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</si>
  <si>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</si>
  <si>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</si>
  <si>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</si>
  <si>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</si>
  <si>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</si>
  <si>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</si>
  <si>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</si>
  <si>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</si>
  <si>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</si>
  <si>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</si>
  <si>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</si>
  <si>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</si>
  <si>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</si>
  <si>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</si>
  <si>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</si>
  <si>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</si>
  <si>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</si>
  <si>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</si>
  <si>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</si>
  <si>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</si>
  <si>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</si>
  <si>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</si>
  <si>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</si>
  <si>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</si>
  <si>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</si>
  <si>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</si>
  <si>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</si>
  <si>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</si>
  <si>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</si>
  <si>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</si>
  <si>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</si>
  <si>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</si>
  <si>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</si>
  <si>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</si>
  <si>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</si>
  <si>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</si>
  <si>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</si>
  <si>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</si>
  <si>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</si>
  <si>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</si>
  <si>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</si>
  <si>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</si>
  <si>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</si>
  <si>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</si>
  <si>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</si>
  <si>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</si>
  <si>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</si>
  <si>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</si>
  <si>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</si>
  <si>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</si>
  <si>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</si>
  <si>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</si>
  <si>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</si>
  <si>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</si>
  <si>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</si>
  <si>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</si>
  <si>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</si>
  <si>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</si>
  <si>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</si>
  <si>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</si>
  <si>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</si>
  <si>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</si>
  <si>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</si>
  <si>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</si>
  <si>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</si>
  <si>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</si>
  <si>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</si>
  <si>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</si>
  <si>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</si>
  <si>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</si>
  <si>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</si>
  <si>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</si>
  <si>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</si>
  <si>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</si>
  <si>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</si>
  <si>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</si>
  <si>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</si>
  <si>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</si>
  <si>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</si>
  <si>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</si>
  <si>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</si>
  <si>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</si>
  <si>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</si>
  <si>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</si>
  <si>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</si>
  <si>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</si>
  <si>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</si>
  <si>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</si>
  <si>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</si>
  <si>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</si>
  <si>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</si>
  <si>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</si>
  <si>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</si>
  <si>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</si>
  <si>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</si>
  <si>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</si>
  <si>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</si>
  <si>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</si>
  <si>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</si>
  <si>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</si>
  <si>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</si>
  <si>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</si>
  <si>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</si>
  <si>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</si>
  <si>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</si>
  <si>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</si>
  <si>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</si>
  <si>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</si>
  <si>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</si>
  <si>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</si>
  <si>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</si>
  <si>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</si>
  <si>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</si>
  <si>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</si>
  <si>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</si>
  <si>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</si>
  <si>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</si>
  <si>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</si>
  <si>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</si>
  <si>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</si>
  <si>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</si>
  <si>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</si>
  <si>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</si>
  <si>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</si>
  <si>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</si>
  <si>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</si>
  <si>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</si>
  <si>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</si>
  <si>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</si>
  <si>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</si>
  <si>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</si>
  <si>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</si>
  <si>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</si>
  <si>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</si>
  <si>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</si>
  <si>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</si>
  <si>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</si>
  <si>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</si>
  <si>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</si>
  <si>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</si>
  <si>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</si>
  <si>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</si>
  <si>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</si>
  <si>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</si>
  <si>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</si>
  <si>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</si>
  <si>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</si>
  <si>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</si>
  <si>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</si>
  <si>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</si>
  <si>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</si>
  <si>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</si>
  <si>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</si>
  <si>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</si>
  <si>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</si>
  <si>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</si>
  <si>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</si>
  <si>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</si>
  <si>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</si>
  <si>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</si>
  <si>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</si>
  <si>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</si>
  <si>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</si>
  <si>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</si>
  <si>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</si>
  <si>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</si>
  <si>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</si>
  <si>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</si>
  <si>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</si>
  <si>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</si>
  <si>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</si>
  <si>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</si>
  <si>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</si>
  <si>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</si>
  <si>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</si>
  <si>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</si>
  <si>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</si>
  <si>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</si>
  <si>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</si>
  <si>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</si>
  <si>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</si>
  <si>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</si>
  <si>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</si>
  <si>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</si>
  <si>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</si>
  <si>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</si>
  <si>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</si>
  <si>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</si>
  <si>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</si>
  <si>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</si>
  <si>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</si>
  <si>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</si>
  <si>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</si>
  <si>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</si>
  <si>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</si>
  <si>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</si>
  <si>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</si>
  <si>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</si>
  <si>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</si>
  <si>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</si>
  <si>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</si>
  <si>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</si>
  <si>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</si>
  <si>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</si>
  <si>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</si>
  <si>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</si>
  <si>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</si>
  <si>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</si>
  <si>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</si>
  <si>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</si>
  <si>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</si>
  <si>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</si>
  <si>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</si>
  <si>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</si>
  <si>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</si>
  <si>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</si>
  <si>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</si>
  <si>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</si>
  <si>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</si>
  <si>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</si>
  <si>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</si>
  <si>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</si>
  <si>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</si>
  <si>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</si>
  <si>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</si>
  <si>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</si>
  <si>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</si>
  <si>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</si>
  <si>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</si>
  <si>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</si>
  <si>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</si>
  <si>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</si>
  <si>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</si>
  <si>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</si>
  <si>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</si>
  <si>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</si>
  <si>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</si>
  <si>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</si>
  <si>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</si>
  <si>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</si>
  <si>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</si>
  <si>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</si>
  <si>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</si>
  <si>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</si>
  <si>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</si>
  <si>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</si>
  <si>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</si>
  <si>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</si>
  <si>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</si>
  <si>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</si>
  <si>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</si>
  <si>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</si>
  <si>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</si>
  <si>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</si>
  <si>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</si>
  <si>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</si>
  <si>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</si>
  <si>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</si>
  <si>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</si>
  <si>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</si>
  <si>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</si>
  <si>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</si>
  <si>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</si>
  <si>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</si>
  <si>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</si>
  <si>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</si>
  <si>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</si>
  <si>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</si>
  <si>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</si>
  <si>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</si>
  <si>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</si>
  <si>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</si>
  <si>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</si>
  <si>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</si>
  <si>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</si>
  <si>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</si>
  <si>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</si>
  <si>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</si>
  <si>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</si>
  <si>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</si>
  <si>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</si>
  <si>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</si>
  <si>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</si>
  <si>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</si>
  <si>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</si>
  <si>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</si>
  <si>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</si>
  <si>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</si>
  <si>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</si>
  <si>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</si>
  <si>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</si>
  <si>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</si>
  <si>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</si>
  <si>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</si>
  <si>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</si>
  <si>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</si>
  <si>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</si>
  <si>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</si>
  <si>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</si>
  <si>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</si>
  <si>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</si>
  <si>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</si>
  <si>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</si>
  <si>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</si>
  <si>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</si>
  <si>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</si>
  <si>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</si>
  <si>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</si>
  <si>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</si>
  <si>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</si>
  <si>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</si>
  <si>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</si>
  <si>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</si>
  <si>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</si>
  <si>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</si>
  <si>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</si>
  <si>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</si>
  <si>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</si>
  <si>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</si>
  <si>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</si>
  <si>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</si>
  <si>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</si>
  <si>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</si>
  <si>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</si>
  <si>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</si>
  <si>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</si>
  <si>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</si>
  <si>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</si>
  <si>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</si>
  <si>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</si>
  <si>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</si>
  <si>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</si>
  <si>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</si>
  <si>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</si>
  <si>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</si>
  <si>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</si>
  <si>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</si>
  <si>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</si>
  <si>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</si>
  <si>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</si>
  <si>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</si>
  <si>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</si>
  <si>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</si>
  <si>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</si>
  <si>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</si>
  <si>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</si>
  <si>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</si>
  <si>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</si>
  <si>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</si>
  <si>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</si>
  <si>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</si>
  <si>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</si>
  <si>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</si>
  <si>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</si>
  <si>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</si>
  <si>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</si>
  <si>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</si>
  <si>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</si>
  <si>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</si>
  <si>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</si>
  <si>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</si>
  <si>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</si>
  <si>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</si>
  <si>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</si>
  <si>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</si>
  <si>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</si>
  <si>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</si>
  <si>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</si>
  <si>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</si>
  <si>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</si>
  <si>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</si>
  <si>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</si>
  <si>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</si>
  <si>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</si>
  <si>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</si>
  <si>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</si>
  <si>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</si>
  <si>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</si>
  <si>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</si>
  <si>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</si>
  <si>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</si>
  <si>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</si>
  <si>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</si>
  <si>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</si>
  <si>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</si>
  <si>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</si>
  <si>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</si>
  <si>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</si>
  <si>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</si>
  <si>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</si>
  <si>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</si>
  <si>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</si>
  <si>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</si>
  <si>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</si>
  <si>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</si>
  <si>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</si>
  <si>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</si>
  <si>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</si>
  <si>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</si>
  <si>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</si>
  <si>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</si>
  <si>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</si>
  <si>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</si>
  <si>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</si>
  <si>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</si>
  <si>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</si>
  <si>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</si>
  <si>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</si>
  <si>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</si>
  <si>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</si>
  <si>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</si>
  <si>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</si>
  <si>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</si>
  <si>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</si>
  <si>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</si>
  <si>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</si>
  <si>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</si>
  <si>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</si>
  <si>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</si>
  <si>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</si>
  <si>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</si>
  <si>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</si>
  <si>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</si>
  <si>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</si>
  <si>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</si>
  <si>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</si>
  <si>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</si>
  <si>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</si>
  <si>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</si>
  <si>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</si>
  <si>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</si>
  <si>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</si>
  <si>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</si>
  <si>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</si>
  <si>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</si>
  <si>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</si>
  <si>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</si>
  <si>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</si>
  <si>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</si>
  <si>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</si>
  <si>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</si>
  <si>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</si>
  <si>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</si>
  <si>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</si>
  <si>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</si>
  <si>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</si>
  <si>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</si>
  <si>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</si>
  <si>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</si>
  <si>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</si>
  <si>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</si>
  <si>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</si>
  <si>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</si>
  <si>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</si>
  <si>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</si>
  <si>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</si>
  <si>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</si>
  <si>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</si>
  <si>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</si>
  <si>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</si>
  <si>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</si>
  <si>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</si>
  <si>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</si>
  <si>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</si>
  <si>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</si>
  <si>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</si>
  <si>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</si>
  <si>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</si>
  <si>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</si>
  <si>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</si>
  <si>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</si>
  <si>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</si>
  <si>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</si>
  <si>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</si>
  <si>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</si>
  <si>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</si>
  <si>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</si>
  <si>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</si>
  <si>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</si>
  <si>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</si>
  <si>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</si>
  <si>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</si>
  <si>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</si>
  <si>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</si>
  <si>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</si>
  <si>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</si>
  <si>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</si>
  <si>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</si>
  <si>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</si>
  <si>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</si>
  <si>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</si>
  <si>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</si>
  <si>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</si>
  <si>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</si>
  <si>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</si>
  <si>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</si>
  <si>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</si>
  <si>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</si>
  <si>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</si>
  <si>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</si>
  <si>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</si>
  <si>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</si>
  <si>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</si>
  <si>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</si>
  <si>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</si>
  <si>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</si>
  <si>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</si>
  <si>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</si>
  <si>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</si>
  <si>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</si>
  <si>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</si>
  <si>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</si>
  <si>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</si>
  <si>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</si>
  <si>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</si>
  <si>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</si>
  <si>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</si>
  <si>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</si>
  <si>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</si>
  <si>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</si>
  <si>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</si>
  <si>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</si>
  <si>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</si>
  <si>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</si>
  <si>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</si>
  <si>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</si>
  <si>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</si>
  <si>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</si>
  <si>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</si>
  <si>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</si>
  <si>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</si>
  <si>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</si>
  <si>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</si>
  <si>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</si>
  <si>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</si>
  <si>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</si>
  <si>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</si>
  <si>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</si>
  <si>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</si>
  <si>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</si>
  <si>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</si>
  <si>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</si>
  <si>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</si>
  <si>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</si>
  <si>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</si>
  <si>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</si>
  <si>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</si>
  <si>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</si>
  <si>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</si>
  <si>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</si>
  <si>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</si>
  <si>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</si>
  <si>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</si>
  <si>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</si>
  <si>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</si>
  <si>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</si>
  <si>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</si>
  <si>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</si>
  <si>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</si>
  <si>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</si>
  <si>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</si>
  <si>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</si>
  <si>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</si>
  <si>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</si>
  <si>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</si>
  <si>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</si>
  <si>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</si>
  <si>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</si>
  <si>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</si>
  <si>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</si>
  <si>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</si>
  <si>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</si>
  <si>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</si>
  <si>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</si>
  <si>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</si>
  <si>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</si>
  <si>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</si>
  <si>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</si>
  <si>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</si>
  <si>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</si>
  <si>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</si>
  <si>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</si>
  <si>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</si>
  <si>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</si>
  <si>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</si>
  <si>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</si>
  <si>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</si>
  <si>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</si>
  <si>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</si>
  <si>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</si>
  <si>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</si>
  <si>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</si>
  <si>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</si>
  <si>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</si>
  <si>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</si>
  <si>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</si>
  <si>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</si>
  <si>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</si>
  <si>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</si>
  <si>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</si>
  <si>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</si>
  <si>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</si>
  <si>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</si>
  <si>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</si>
  <si>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</si>
  <si>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</si>
  <si>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</si>
  <si>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</si>
  <si>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</si>
  <si>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</si>
  <si>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</si>
  <si>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</si>
  <si>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</si>
  <si>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</si>
  <si>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</si>
  <si>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</si>
  <si>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</si>
  <si>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</si>
  <si>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</si>
  <si>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</si>
  <si>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</si>
  <si>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</si>
  <si>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</si>
  <si>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</si>
  <si>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</si>
  <si>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</si>
  <si>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</si>
  <si>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</si>
  <si>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</si>
  <si>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</si>
  <si>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</si>
  <si>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</si>
  <si>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</si>
  <si>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</si>
  <si>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</si>
  <si>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</si>
  <si>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</si>
  <si>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</si>
  <si>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</si>
  <si>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</si>
  <si>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</si>
  <si>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</si>
  <si>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</si>
  <si>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</si>
  <si>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</si>
  <si>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</si>
  <si>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</si>
  <si>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</si>
  <si>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</si>
  <si>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</si>
  <si>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</si>
  <si>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</si>
  <si>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</si>
  <si>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</si>
  <si>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</si>
  <si>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</si>
  <si>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</si>
  <si>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</si>
  <si>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</si>
  <si>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</si>
  <si>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</si>
  <si>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</si>
  <si>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</si>
  <si>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</si>
  <si>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</si>
  <si>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</si>
  <si>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</si>
  <si>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</si>
  <si>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</si>
  <si>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</si>
  <si>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</si>
  <si>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</si>
  <si>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</si>
  <si>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</si>
  <si>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</si>
  <si>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</si>
  <si>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</si>
  <si>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</si>
  <si>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</si>
  <si>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</si>
  <si>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</si>
  <si>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</si>
  <si>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</si>
  <si>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</si>
  <si>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</si>
  <si>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</si>
  <si>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</si>
  <si>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</si>
  <si>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</si>
  <si>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</si>
  <si>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</si>
  <si>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</si>
  <si>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</si>
  <si>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</si>
  <si>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</si>
  <si>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</si>
  <si>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</si>
  <si>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</si>
  <si>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</si>
  <si>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</si>
  <si>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</si>
  <si>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</si>
  <si>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</si>
  <si>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</si>
  <si>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</si>
  <si>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</si>
  <si>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</si>
  <si>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</si>
  <si>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</si>
  <si>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</si>
  <si>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</si>
  <si>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</si>
  <si>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</si>
  <si>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</si>
  <si>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</si>
  <si>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</si>
  <si>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</si>
  <si>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</si>
  <si>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</si>
  <si>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</si>
  <si>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</si>
  <si>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</si>
  <si>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</si>
  <si>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</si>
  <si>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</si>
  <si>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</si>
  <si>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</si>
  <si>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</si>
  <si>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</si>
  <si>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</si>
  <si>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</si>
  <si>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</si>
  <si>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</si>
  <si>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</si>
  <si>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</si>
  <si>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</si>
  <si>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</si>
  <si>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</si>
  <si>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</si>
  <si>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</si>
  <si>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</si>
  <si>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</si>
  <si>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</si>
  <si>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</si>
  <si>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</si>
  <si>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</si>
  <si>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</si>
  <si>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</si>
  <si>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</si>
  <si>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</si>
  <si>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</si>
  <si>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</si>
  <si>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</si>
  <si>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</si>
  <si>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</si>
  <si>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</si>
  <si>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</si>
  <si>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</si>
  <si>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</si>
  <si>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</si>
  <si>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</si>
  <si>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</si>
  <si>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</si>
  <si>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</si>
  <si>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</si>
  <si>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</si>
  <si>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</si>
  <si>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</si>
  <si>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</si>
  <si>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</si>
  <si>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</si>
  <si>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</si>
  <si>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</si>
  <si>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</si>
  <si>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</si>
  <si>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</si>
  <si>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</si>
  <si>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</si>
  <si>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</si>
  <si>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</si>
  <si>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</si>
  <si>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</si>
  <si>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</si>
  <si>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</si>
  <si>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</si>
  <si>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</si>
  <si>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</si>
  <si>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</si>
  <si>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</si>
  <si>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</si>
  <si>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</si>
  <si>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</si>
  <si>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</si>
  <si>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</si>
  <si>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</si>
  <si>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</si>
  <si>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</si>
  <si>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</si>
  <si>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</si>
  <si>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</si>
  <si>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</si>
  <si>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</si>
  <si>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</si>
  <si>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</si>
  <si>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</si>
  <si>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</si>
  <si>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</si>
  <si>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</si>
  <si>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</si>
  <si>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</si>
  <si>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</si>
  <si>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</si>
  <si>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</si>
  <si>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</si>
  <si>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</si>
  <si>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</si>
  <si>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</si>
  <si>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</si>
  <si>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</si>
  <si>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</si>
  <si>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</si>
  <si>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</si>
  <si>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</si>
  <si>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</si>
  <si>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</si>
  <si>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</si>
  <si>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</si>
  <si>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</si>
  <si>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</si>
  <si>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</si>
  <si>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</si>
  <si>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</si>
  <si>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</si>
  <si>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</si>
  <si>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</si>
  <si>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</si>
  <si>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</si>
  <si>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</si>
  <si>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</si>
  <si>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</si>
  <si>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</si>
  <si>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</si>
  <si>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</si>
  <si>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</si>
  <si>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</si>
  <si>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</si>
  <si>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</si>
  <si>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</si>
  <si>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</si>
  <si>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</si>
  <si>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</si>
  <si>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</si>
  <si>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</si>
  <si>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</si>
  <si>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</si>
  <si>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</si>
  <si>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</si>
  <si>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</si>
  <si>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</si>
  <si>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</si>
  <si>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</si>
  <si>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</si>
  <si>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</si>
  <si>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</si>
  <si>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</si>
  <si>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</si>
  <si>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</si>
  <si>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</si>
  <si>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</si>
  <si>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</si>
  <si>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</si>
  <si>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</si>
  <si>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</si>
  <si>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</si>
  <si>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</si>
  <si>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</si>
  <si>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</si>
  <si>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</si>
  <si>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</si>
  <si>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</si>
  <si>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</si>
  <si>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</si>
  <si>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</si>
  <si>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</si>
  <si>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</si>
  <si>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</si>
  <si>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</si>
  <si>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</si>
  <si>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</si>
  <si>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</si>
  <si>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</si>
  <si>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</si>
  <si>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</si>
  <si>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</si>
  <si>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</si>
  <si>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</si>
  <si>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</si>
  <si>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</si>
  <si>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</si>
  <si>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</si>
  <si>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</si>
  <si>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</si>
  <si>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</si>
  <si>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</si>
  <si>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</si>
  <si>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</si>
  <si>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</si>
  <si>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</si>
  <si>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</si>
  <si>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</si>
  <si>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</si>
  <si>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</si>
  <si>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</si>
  <si>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</si>
  <si>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</si>
  <si>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</si>
  <si>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</si>
  <si>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</si>
  <si>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</si>
  <si>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</si>
  <si>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</si>
  <si>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</si>
  <si>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</si>
  <si>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</si>
  <si>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</si>
  <si>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</si>
  <si>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</si>
  <si>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</si>
  <si>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</si>
  <si>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</si>
  <si>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</si>
  <si>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</si>
  <si>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</si>
  <si>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</si>
  <si>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</si>
  <si>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</si>
  <si>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</si>
  <si>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</si>
  <si>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</si>
  <si>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</si>
  <si>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</si>
  <si>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</si>
  <si>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</si>
  <si>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</si>
  <si>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</si>
  <si>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</si>
  <si>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</si>
  <si>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</si>
  <si>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</si>
  <si>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</si>
  <si>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</si>
  <si>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</si>
  <si>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</si>
  <si>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</si>
  <si>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</si>
  <si>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</si>
  <si>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</si>
  <si>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</si>
  <si>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</si>
  <si>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</si>
  <si>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</si>
  <si>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</si>
  <si>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</si>
  <si>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</si>
  <si>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</si>
  <si>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</si>
  <si>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</si>
  <si>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</si>
  <si>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</si>
  <si>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</si>
  <si>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</si>
  <si>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</si>
  <si>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</si>
  <si>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</si>
  <si>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</si>
  <si>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</si>
  <si>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</si>
  <si>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</si>
  <si>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</si>
  <si>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</si>
  <si>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</si>
  <si>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</si>
  <si>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</si>
  <si>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</si>
  <si>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</si>
  <si>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</si>
  <si>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</si>
  <si>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</si>
  <si>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</si>
  <si>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</si>
  <si>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</si>
  <si>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</si>
  <si>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</si>
  <si>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</si>
  <si>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</si>
  <si>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</si>
  <si>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</si>
  <si>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</si>
  <si>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</si>
  <si>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</si>
  <si>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</si>
  <si>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</si>
  <si>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</si>
  <si>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</si>
  <si>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</si>
  <si>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</si>
  <si>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</si>
  <si>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</si>
  <si>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</si>
  <si>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</si>
  <si>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</si>
  <si>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</si>
  <si>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</si>
  <si>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</si>
  <si>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</si>
  <si>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</si>
  <si>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</si>
  <si>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</si>
  <si>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</si>
  <si>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</si>
  <si>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</si>
  <si>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</si>
  <si>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</si>
  <si>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</si>
  <si>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</si>
  <si>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</si>
  <si>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</si>
  <si>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</si>
  <si>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</si>
  <si>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</si>
  <si>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</si>
  <si>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</si>
  <si>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</si>
  <si>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</si>
  <si>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</si>
  <si>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</si>
  <si>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</si>
  <si>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</si>
  <si>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</si>
  <si>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</si>
  <si>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</si>
  <si>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</si>
  <si>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</si>
  <si>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</si>
  <si>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</si>
  <si>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</si>
  <si>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</si>
  <si>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</si>
  <si>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</si>
  <si>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</si>
  <si>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</si>
  <si>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</si>
  <si>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</si>
  <si>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</si>
  <si>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</si>
  <si>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</si>
  <si>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</si>
  <si>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</si>
  <si>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</si>
  <si>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</si>
  <si>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</si>
  <si>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</si>
  <si>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</si>
  <si>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</si>
  <si>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</si>
  <si>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</si>
  <si>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</si>
  <si>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</si>
  <si>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</si>
  <si>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</si>
  <si>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</si>
  <si>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</si>
  <si>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</si>
  <si>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</si>
  <si>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</si>
  <si>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</si>
  <si>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</si>
  <si>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</si>
  <si>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</si>
  <si>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</si>
  <si>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</si>
  <si>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</si>
  <si>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</si>
  <si>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</si>
  <si>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</si>
  <si>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</si>
  <si>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</si>
  <si>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</si>
  <si>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</si>
  <si>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</si>
  <si>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</si>
  <si>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</si>
  <si>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</si>
  <si>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</si>
  <si>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</si>
  <si>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</si>
  <si>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</si>
  <si>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</si>
  <si>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</si>
  <si>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</si>
  <si>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</si>
  <si>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</si>
  <si>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</si>
  <si>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</si>
  <si>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</si>
  <si>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</si>
  <si>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</si>
  <si>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</si>
  <si>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</si>
  <si>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</si>
  <si>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</si>
  <si>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</si>
  <si>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</si>
  <si>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</si>
  <si>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</si>
  <si>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</si>
  <si>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</si>
  <si>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</si>
  <si>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</si>
  <si>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</si>
  <si>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</si>
  <si>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</si>
  <si>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</si>
  <si>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</si>
  <si>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</si>
  <si>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</si>
  <si>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</si>
  <si>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</si>
  <si>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</si>
  <si>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</si>
  <si>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</si>
  <si>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</si>
  <si>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</si>
  <si>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</si>
  <si>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</si>
  <si>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</si>
  <si>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</si>
  <si>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</si>
  <si>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</si>
  <si>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</si>
  <si>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</si>
  <si>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</si>
  <si>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</si>
  <si>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</si>
  <si>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</si>
  <si>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</si>
  <si>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</si>
  <si>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</si>
  <si>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</si>
  <si>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</si>
  <si>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</si>
  <si>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</si>
  <si>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</si>
  <si>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</si>
  <si>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</si>
  <si>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</si>
  <si>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</si>
  <si>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</si>
  <si>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</si>
  <si>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</si>
  <si>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</si>
  <si>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</si>
  <si>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</si>
  <si>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</si>
  <si>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</si>
  <si>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</si>
  <si>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</si>
  <si>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</si>
  <si>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</si>
  <si>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</si>
  <si>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</si>
  <si>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</si>
  <si>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</si>
  <si>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</si>
  <si>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</si>
  <si>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</si>
  <si>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</si>
  <si>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</si>
  <si>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</si>
  <si>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</si>
  <si>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</si>
  <si>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</si>
  <si>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</si>
  <si>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</si>
  <si>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</si>
  <si>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</si>
  <si>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</si>
  <si>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</si>
  <si>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</si>
  <si>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</si>
  <si>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</si>
  <si>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</si>
  <si>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</si>
  <si>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</si>
  <si>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</si>
  <si>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</si>
  <si>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</si>
  <si>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</si>
  <si>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</si>
  <si>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</si>
  <si>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</si>
  <si>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</si>
  <si>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</si>
  <si>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</si>
  <si>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</si>
  <si>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</si>
  <si>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</si>
  <si>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</si>
  <si>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</si>
  <si>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</si>
  <si>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</si>
  <si>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</si>
  <si>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</si>
  <si>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</si>
  <si>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</si>
  <si>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</si>
  <si>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</si>
  <si>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</si>
  <si>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</si>
  <si>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</si>
  <si>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</si>
  <si>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</si>
  <si>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</si>
  <si>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</si>
  <si>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</si>
  <si>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</si>
  <si>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</si>
  <si>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</si>
  <si>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</si>
  <si>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</si>
  <si>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</si>
  <si>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</si>
  <si>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</si>
  <si>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</si>
  <si>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</si>
  <si>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</si>
  <si>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</si>
  <si>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</si>
  <si>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</si>
  <si>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</si>
  <si>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</si>
  <si>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</si>
  <si>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</si>
  <si>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</si>
  <si>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</si>
  <si>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</si>
  <si>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</si>
  <si>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</si>
  <si>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</si>
  <si>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</si>
  <si>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</si>
  <si>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</si>
  <si>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</si>
  <si>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</si>
  <si>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</si>
  <si>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</si>
  <si>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</si>
  <si>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</si>
  <si>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</si>
  <si>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</si>
  <si>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</si>
  <si>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</si>
  <si>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</si>
  <si>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</si>
  <si>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</si>
  <si>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</si>
  <si>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</si>
  <si>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</si>
  <si>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</si>
  <si>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</si>
  <si>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</si>
  <si>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</si>
  <si>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</si>
  <si>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</si>
  <si>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</si>
  <si>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</si>
  <si>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</si>
  <si>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</si>
  <si>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</si>
  <si>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</si>
  <si>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</si>
  <si>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</si>
  <si>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</si>
  <si>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</si>
  <si>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</si>
  <si>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</si>
  <si>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</si>
  <si>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</si>
  <si>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</si>
  <si>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</si>
  <si>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</si>
  <si>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</si>
  <si>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</si>
  <si>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</si>
  <si>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</si>
  <si>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</si>
  <si>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</si>
  <si>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</si>
  <si>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</si>
  <si>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</si>
  <si>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</si>
  <si>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</si>
  <si>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</si>
  <si>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</si>
  <si>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</si>
  <si>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</si>
  <si>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</si>
  <si>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</si>
  <si>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</si>
  <si>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</si>
  <si>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</si>
  <si>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</si>
  <si>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</si>
  <si>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</si>
  <si>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</si>
  <si>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</si>
  <si>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</si>
  <si>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</si>
  <si>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</si>
  <si>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</si>
  <si>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</si>
  <si>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</si>
  <si>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</si>
  <si>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</si>
  <si>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</si>
  <si>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</si>
  <si>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</si>
  <si>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</si>
  <si>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</si>
  <si>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</si>
  <si>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</si>
  <si>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</si>
  <si>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</si>
  <si>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</si>
  <si>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</si>
  <si>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</si>
  <si>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</si>
  <si>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</si>
  <si>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</si>
  <si>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</si>
  <si>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</si>
  <si>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</si>
  <si>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</si>
  <si>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</si>
  <si>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</si>
  <si>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</si>
  <si>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</si>
  <si>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</si>
  <si>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</si>
  <si>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</si>
  <si>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</si>
  <si>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</si>
  <si>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</si>
  <si>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</si>
  <si>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</si>
  <si>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</si>
  <si>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</si>
  <si>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</si>
  <si>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</si>
  <si>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</si>
  <si>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</si>
  <si>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</si>
  <si>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</si>
  <si>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</si>
  <si>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</si>
  <si>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</si>
  <si>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</si>
  <si>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</si>
  <si>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</si>
  <si>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</si>
  <si>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</si>
  <si>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</si>
  <si>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</si>
  <si>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</si>
  <si>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</si>
  <si>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</si>
  <si>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</si>
  <si>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</si>
  <si>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</si>
  <si>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</si>
  <si>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</si>
  <si>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</si>
  <si>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</si>
  <si>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</si>
  <si>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</si>
  <si>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</si>
  <si>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</si>
  <si>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</si>
  <si>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</si>
  <si>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</si>
  <si>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</si>
  <si>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</si>
  <si>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</si>
  <si>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</si>
  <si>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</si>
  <si>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</si>
  <si>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</si>
  <si>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</si>
  <si>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</si>
  <si>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</si>
  <si>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</si>
  <si>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</si>
  <si>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</si>
  <si>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</si>
  <si>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</si>
  <si>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</si>
  <si>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</si>
  <si>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</si>
  <si>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</si>
  <si>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</si>
  <si>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</si>
  <si>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</si>
  <si>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</si>
  <si>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</si>
  <si>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</si>
  <si>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</si>
  <si>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</si>
  <si>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</si>
  <si>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</si>
  <si>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</si>
  <si>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</si>
  <si>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</si>
  <si>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</si>
  <si>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</si>
  <si>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</si>
  <si>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</si>
  <si>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</si>
  <si>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</si>
  <si>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</si>
  <si>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</si>
  <si>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</si>
  <si>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</si>
  <si>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</si>
  <si>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</si>
  <si>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</si>
  <si>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</si>
  <si>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</si>
  <si>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</si>
  <si>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</si>
  <si>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</si>
  <si>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</si>
  <si>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</si>
  <si>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</si>
  <si>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</si>
  <si>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</si>
  <si>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</si>
  <si>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</si>
  <si>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</si>
  <si>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</si>
  <si>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</si>
  <si>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</si>
  <si>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</si>
  <si>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</si>
  <si>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</si>
  <si>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</si>
  <si>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</si>
  <si>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</si>
  <si>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</si>
  <si>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</si>
  <si>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</si>
  <si>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</si>
  <si>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</si>
  <si>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</si>
  <si>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</si>
  <si>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</si>
  <si>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</si>
  <si>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</si>
  <si>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</si>
  <si>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</si>
  <si>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</si>
  <si>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</si>
  <si>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</si>
  <si>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</si>
  <si>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</si>
  <si>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</si>
  <si>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</si>
  <si>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</si>
  <si>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</si>
  <si>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</si>
  <si>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</si>
  <si>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</si>
  <si>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</si>
  <si>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</si>
  <si>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</si>
  <si>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</si>
  <si>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</si>
  <si>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</si>
  <si>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</si>
  <si>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</si>
  <si>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</si>
  <si>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</si>
  <si>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</si>
  <si>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</si>
  <si>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</si>
  <si>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</si>
  <si>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</si>
  <si>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</si>
  <si>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</si>
  <si>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</si>
  <si>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</si>
  <si>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</si>
  <si>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</si>
  <si>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</si>
  <si>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</si>
  <si>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</si>
  <si>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</si>
  <si>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</si>
  <si>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</si>
  <si>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</si>
  <si>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</si>
  <si>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</si>
  <si>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</si>
  <si>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</si>
  <si>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</si>
  <si>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</si>
  <si>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</si>
  <si>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</si>
  <si>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</si>
  <si>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</si>
  <si>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</si>
  <si>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</si>
  <si>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</si>
  <si>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</si>
  <si>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</si>
  <si>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</si>
  <si>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</si>
  <si>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</si>
  <si>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</si>
  <si>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</si>
  <si>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</si>
  <si>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</si>
  <si>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</si>
  <si>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</si>
  <si>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</si>
  <si>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</si>
  <si>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</si>
  <si>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</si>
  <si>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</si>
  <si>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</si>
  <si>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</si>
  <si>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</si>
  <si>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</si>
  <si>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</si>
  <si>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</si>
  <si>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</si>
  <si>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</si>
  <si>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</si>
  <si>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</si>
  <si>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</si>
  <si>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</si>
  <si>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</si>
  <si>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</si>
  <si>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</si>
  <si>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</si>
  <si>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</si>
  <si>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</si>
  <si>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</si>
  <si>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</si>
  <si>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</si>
  <si>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</si>
  <si>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</si>
  <si>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</si>
  <si>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</si>
  <si>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</si>
  <si>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</si>
  <si>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</si>
  <si>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</si>
  <si>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</si>
  <si>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</si>
  <si>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</si>
  <si>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</si>
  <si>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</si>
  <si>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</si>
  <si>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</si>
  <si>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</si>
  <si>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</si>
  <si>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</si>
  <si>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</si>
  <si>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</si>
  <si>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</si>
  <si>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</si>
  <si>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</si>
  <si>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</si>
  <si>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</si>
  <si>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</si>
  <si>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</si>
  <si>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</si>
  <si>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</si>
  <si>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</si>
  <si>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</si>
  <si>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</si>
  <si>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</si>
  <si>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</si>
  <si>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</si>
  <si>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</si>
  <si>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</si>
  <si>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</si>
  <si>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</si>
  <si>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</si>
  <si>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</si>
  <si>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</si>
  <si>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</si>
  <si>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</si>
  <si>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</si>
  <si>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</si>
  <si>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</si>
  <si>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</si>
  <si>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</si>
  <si>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</si>
  <si>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</si>
  <si>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</si>
  <si>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</si>
  <si>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</si>
  <si>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</si>
  <si>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</si>
  <si>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</si>
  <si>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</si>
  <si>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</si>
  <si>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</si>
  <si>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</si>
  <si>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</si>
  <si>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</si>
  <si>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</si>
  <si>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</si>
  <si>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</si>
  <si>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</si>
  <si>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</si>
  <si>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</si>
  <si>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</si>
  <si>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</si>
  <si>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</si>
  <si>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</si>
  <si>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</si>
  <si>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</si>
  <si>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</si>
  <si>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</si>
  <si>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</si>
  <si>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</si>
  <si>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</si>
  <si>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</si>
  <si>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</si>
  <si>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</si>
  <si>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</si>
  <si>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</si>
  <si>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</si>
  <si>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</si>
  <si>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</si>
  <si>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</si>
  <si>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</si>
  <si>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</si>
  <si>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</si>
  <si>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</si>
  <si>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</si>
  <si>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</si>
  <si>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</si>
  <si>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</si>
  <si>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</si>
  <si>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</si>
  <si>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</si>
  <si>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</si>
  <si>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</si>
  <si>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</si>
  <si>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</si>
  <si>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</si>
  <si>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</si>
  <si>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</si>
  <si>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</si>
  <si>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</si>
  <si>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</si>
  <si>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</si>
  <si>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</si>
  <si>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</si>
  <si>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</si>
  <si>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</si>
  <si>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</si>
  <si>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</si>
  <si>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</si>
  <si>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</si>
  <si>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</si>
  <si>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</si>
  <si>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</si>
  <si>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</si>
  <si>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</si>
  <si>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</si>
  <si>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</si>
  <si>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</si>
  <si>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</si>
  <si>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</si>
  <si>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</si>
  <si>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</si>
  <si>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</si>
  <si>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</si>
  <si>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</si>
  <si>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</si>
  <si>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</si>
  <si>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</si>
  <si>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</si>
  <si>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</si>
  <si>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</si>
  <si>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</si>
  <si>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</si>
  <si>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</si>
  <si>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</si>
  <si>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</si>
  <si>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</si>
  <si>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</si>
  <si>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</si>
  <si>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</si>
  <si>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</si>
  <si>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</si>
  <si>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</si>
  <si>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</si>
  <si>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</si>
  <si>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</si>
  <si>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</si>
  <si>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</si>
  <si>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</si>
  <si>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</si>
  <si>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</si>
  <si>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</si>
  <si>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</si>
  <si>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</si>
  <si>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</si>
  <si>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</si>
  <si>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</si>
  <si>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</si>
  <si>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</si>
  <si>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</si>
  <si>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</si>
  <si>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</si>
  <si>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</si>
  <si>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</si>
  <si>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</si>
  <si>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</si>
  <si>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</si>
  <si>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</si>
  <si>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</si>
  <si>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</si>
  <si>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</si>
  <si>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</si>
  <si>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</si>
  <si>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</si>
  <si>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</si>
  <si>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</si>
  <si>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</si>
  <si>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</si>
  <si>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</si>
  <si>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</si>
  <si>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</si>
  <si>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</si>
  <si>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</si>
  <si>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</si>
  <si>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</si>
  <si>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</si>
  <si>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</si>
  <si>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</si>
  <si>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</si>
  <si>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</si>
  <si>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</si>
  <si>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</si>
  <si>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</si>
  <si>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</si>
  <si>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</si>
  <si>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</si>
  <si>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</si>
  <si>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</si>
  <si>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</si>
  <si>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</si>
  <si>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</si>
  <si>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</si>
  <si>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</si>
  <si>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</si>
  <si>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</si>
  <si>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</si>
  <si>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</si>
  <si>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</si>
  <si>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</si>
  <si>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</si>
  <si>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</si>
  <si>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</si>
  <si>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</si>
  <si>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</si>
  <si>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</si>
  <si>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</si>
  <si>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</si>
  <si>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</si>
  <si>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</si>
  <si>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</si>
  <si>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</si>
  <si>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</si>
  <si>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</si>
  <si>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</si>
  <si>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</si>
  <si>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</si>
  <si>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</si>
  <si>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</si>
  <si>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</si>
  <si>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</si>
  <si>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</si>
  <si>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</si>
  <si>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</si>
  <si>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</si>
  <si>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</si>
  <si>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</si>
  <si>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</si>
  <si>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</si>
  <si>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</si>
  <si>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</si>
  <si>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</si>
  <si>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</si>
  <si>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</si>
  <si>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</si>
  <si>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</si>
  <si>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</si>
  <si>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</si>
  <si>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</si>
  <si>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</si>
  <si>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</si>
  <si>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</si>
  <si>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</si>
  <si>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</si>
  <si>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</si>
  <si>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</si>
  <si>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</si>
  <si>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</si>
  <si>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</si>
  <si>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</si>
  <si>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</si>
  <si>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</si>
  <si>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</si>
  <si>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</si>
  <si>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</si>
  <si>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</si>
  <si>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</si>
  <si>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</si>
  <si>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</si>
  <si>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</si>
  <si>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</si>
  <si>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</si>
  <si>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</si>
  <si>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</si>
  <si>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</si>
  <si>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</si>
  <si>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</si>
  <si>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</si>
  <si>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</si>
  <si>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</si>
  <si>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</si>
  <si>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</si>
  <si>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</si>
  <si>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</si>
  <si>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</si>
  <si>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</si>
  <si>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</si>
  <si>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</si>
  <si>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</si>
  <si>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</si>
  <si>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</si>
  <si>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</si>
  <si>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</si>
  <si>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</si>
  <si>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</si>
  <si>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</si>
  <si>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</si>
  <si>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</si>
  <si>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</si>
  <si>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</si>
  <si>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</si>
  <si>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</si>
  <si>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</si>
  <si>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</si>
  <si>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</si>
  <si>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</si>
  <si>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</si>
  <si>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</si>
  <si>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</si>
  <si>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</si>
  <si>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</si>
  <si>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</si>
  <si>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</si>
  <si>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</si>
  <si>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</si>
  <si>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</si>
  <si>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</si>
  <si>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</si>
  <si>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</si>
  <si>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</si>
  <si>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</si>
  <si>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</si>
  <si>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</si>
  <si>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</si>
  <si>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</si>
  <si>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</si>
  <si>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</si>
  <si>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</si>
  <si>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</si>
  <si>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</si>
  <si>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</si>
  <si>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</si>
  <si>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</si>
  <si>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</si>
  <si>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</si>
  <si>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</si>
  <si>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</si>
  <si>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</si>
  <si>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</si>
  <si>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</si>
  <si>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</si>
  <si>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</si>
  <si>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</si>
  <si>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</si>
  <si>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</si>
  <si>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</si>
  <si>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</si>
  <si>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</si>
  <si>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</si>
  <si>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</si>
  <si>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</si>
  <si>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</si>
  <si>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</si>
  <si>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</si>
  <si>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</si>
  <si>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</si>
  <si>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</si>
  <si>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</si>
  <si>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</si>
  <si>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</si>
  <si>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</si>
  <si>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</si>
  <si>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</si>
  <si>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</si>
  <si>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</si>
  <si>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</si>
  <si>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</si>
  <si>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</si>
  <si>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</si>
  <si>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</si>
  <si>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</si>
  <si>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</si>
  <si>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</si>
  <si>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</si>
  <si>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</si>
  <si>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</si>
  <si>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</si>
  <si>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</si>
  <si>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</si>
  <si>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</si>
  <si>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</si>
  <si>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</si>
  <si>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</si>
  <si>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</si>
  <si>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</si>
  <si>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</si>
  <si>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</si>
  <si>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</si>
  <si>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</si>
  <si>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</si>
  <si>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</si>
  <si>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</si>
  <si>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</si>
  <si>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</si>
  <si>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</si>
  <si>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</si>
  <si>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</si>
  <si>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</si>
  <si>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</si>
  <si>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</si>
  <si>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</si>
  <si>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</si>
  <si>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</si>
  <si>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</si>
  <si>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</si>
  <si>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</si>
  <si>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</si>
  <si>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</si>
  <si>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</si>
  <si>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</si>
  <si>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</si>
  <si>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</si>
  <si>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</si>
  <si>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</si>
  <si>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</si>
  <si>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</si>
  <si>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</si>
  <si>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</si>
  <si>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</si>
  <si>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</si>
  <si>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</si>
  <si>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</si>
  <si>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</si>
  <si>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</si>
  <si>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</si>
  <si>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</si>
  <si>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</si>
  <si>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</si>
  <si>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</si>
  <si>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</si>
  <si>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</si>
  <si>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</si>
  <si>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</si>
  <si>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</si>
  <si>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</si>
  <si>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</si>
  <si>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</si>
  <si>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</si>
  <si>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</si>
  <si>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</si>
  <si>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</si>
  <si>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</si>
  <si>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</si>
  <si>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</si>
  <si>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</si>
  <si>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</si>
  <si>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</si>
  <si>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</si>
  <si>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</si>
  <si>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</si>
  <si>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</si>
  <si>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</si>
  <si>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</si>
  <si>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</si>
  <si>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</si>
  <si>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</si>
  <si>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</si>
  <si>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</si>
  <si>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</si>
  <si>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</si>
  <si>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</si>
  <si>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</si>
  <si>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</si>
  <si>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</si>
  <si>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</si>
  <si>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</si>
  <si>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</si>
  <si>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</si>
  <si>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</si>
  <si>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</si>
  <si>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</si>
  <si>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</si>
  <si>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</si>
  <si>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</si>
  <si>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</si>
  <si>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</si>
  <si>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</si>
  <si>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</si>
  <si>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</si>
  <si>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</si>
  <si>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</si>
  <si>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</si>
  <si>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</si>
  <si>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</si>
  <si>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</si>
  <si>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</si>
  <si>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</si>
  <si>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</si>
  <si>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</si>
  <si>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</si>
  <si>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</si>
  <si>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</si>
  <si>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</si>
  <si>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</si>
  <si>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</si>
  <si>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</si>
  <si>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</si>
  <si>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</si>
  <si>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</si>
  <si>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</si>
  <si>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</si>
  <si>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</si>
  <si>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</si>
  <si>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</si>
  <si>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</si>
  <si>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</si>
  <si>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</si>
  <si>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</si>
  <si>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</si>
  <si>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</si>
  <si>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</si>
  <si>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</si>
  <si>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</si>
  <si>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</si>
  <si>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</si>
  <si>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</si>
  <si>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</si>
  <si>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</si>
  <si>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</si>
  <si>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</si>
  <si>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</si>
  <si>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</si>
  <si>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</si>
  <si>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</si>
  <si>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</si>
  <si>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</si>
  <si>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</si>
  <si>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</si>
  <si>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</si>
  <si>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</si>
  <si>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</si>
  <si>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</si>
  <si>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</si>
  <si>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</si>
  <si>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</si>
  <si>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</si>
  <si>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</si>
  <si>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</si>
  <si>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</si>
  <si>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</si>
  <si>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</si>
  <si>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</si>
  <si>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</si>
  <si>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</si>
  <si>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</si>
  <si>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</si>
  <si>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</si>
  <si>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</si>
  <si>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</si>
  <si>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</si>
  <si>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</si>
  <si>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</si>
  <si>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</si>
  <si>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</si>
  <si>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</si>
  <si>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</si>
  <si>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</si>
  <si>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</si>
  <si>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</si>
  <si>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</si>
  <si>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</si>
  <si>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</si>
  <si>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</si>
  <si>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</si>
  <si>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</si>
  <si>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</si>
  <si>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</si>
  <si>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</si>
  <si>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</si>
  <si>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</si>
  <si>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</si>
  <si>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</si>
  <si>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</si>
  <si>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</si>
  <si>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</si>
  <si>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</si>
  <si>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</si>
  <si>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</si>
  <si>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</si>
  <si>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</si>
  <si>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</si>
  <si>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</si>
  <si>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</si>
  <si>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</si>
  <si>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</si>
  <si>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</si>
  <si>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</si>
  <si>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</si>
  <si>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</si>
  <si>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</si>
  <si>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</si>
  <si>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</si>
  <si>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</si>
  <si>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</si>
  <si>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</si>
  <si>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</si>
  <si>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</si>
  <si>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</si>
  <si>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</si>
  <si>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</si>
  <si>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</si>
  <si>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</si>
  <si>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</si>
  <si>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</si>
  <si>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</si>
  <si>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</si>
  <si>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</si>
  <si>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</si>
  <si>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</si>
  <si>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</si>
  <si>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</si>
  <si>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</si>
  <si>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</si>
  <si>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</si>
  <si>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</si>
  <si>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</si>
  <si>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</si>
  <si>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</si>
  <si>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</si>
  <si>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</si>
  <si>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</si>
  <si>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</si>
  <si>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</si>
  <si>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</si>
  <si>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</si>
  <si>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</si>
  <si>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</si>
  <si>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</si>
  <si>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</si>
  <si>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</si>
  <si>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</si>
  <si>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</si>
  <si>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</si>
  <si>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</si>
  <si>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</si>
  <si>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</si>
  <si>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</si>
  <si>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</si>
  <si>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</si>
  <si>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</si>
  <si>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</si>
  <si>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</si>
  <si>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</si>
  <si>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</si>
  <si>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</si>
  <si>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</si>
  <si>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</si>
  <si>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</si>
  <si>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</si>
  <si>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</si>
  <si>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</si>
  <si>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</si>
  <si>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</si>
  <si>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</si>
  <si>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</si>
  <si>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</si>
  <si>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</si>
  <si>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</si>
  <si>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</si>
  <si>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</si>
  <si>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</si>
  <si>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</si>
  <si>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</si>
  <si>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</si>
  <si>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</si>
  <si>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</si>
  <si>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</si>
  <si>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</si>
  <si>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</si>
  <si>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</si>
  <si>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</si>
  <si>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</si>
  <si>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</si>
  <si>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</si>
  <si>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</si>
  <si>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</si>
  <si>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</si>
  <si>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</si>
  <si>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</si>
  <si>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</si>
  <si>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</si>
  <si>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</si>
  <si>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</si>
  <si>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</si>
  <si>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</si>
  <si>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</si>
  <si>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</si>
  <si>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</si>
  <si>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</si>
  <si>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</si>
  <si>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</si>
  <si>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</si>
  <si>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</si>
  <si>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</si>
  <si>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</si>
  <si>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</si>
  <si>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</si>
  <si>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</si>
  <si>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</si>
  <si>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</si>
  <si>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</si>
  <si>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</si>
  <si>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</si>
  <si>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</si>
  <si>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</si>
  <si>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</si>
  <si>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</si>
  <si>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</si>
  <si>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</si>
  <si>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</si>
  <si>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</si>
  <si>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</si>
  <si>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</si>
  <si>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</si>
  <si>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</si>
  <si>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</si>
  <si>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</si>
  <si>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</si>
  <si>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</si>
  <si>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</si>
  <si>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</si>
  <si>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</si>
  <si>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</si>
  <si>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</si>
  <si>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</si>
  <si>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</si>
  <si>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</si>
  <si>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</si>
  <si>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</si>
  <si>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</si>
  <si>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</si>
  <si>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</si>
  <si>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</si>
  <si>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</si>
  <si>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</si>
  <si>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</si>
  <si>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</si>
  <si>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</si>
  <si>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</si>
  <si>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</si>
  <si>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</si>
  <si>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</si>
  <si>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</si>
  <si>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</si>
  <si>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</si>
  <si>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</si>
  <si>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</si>
  <si>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</si>
  <si>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</si>
  <si>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</si>
  <si>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</si>
  <si>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</si>
  <si>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</si>
  <si>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</si>
  <si>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</si>
  <si>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</si>
  <si>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</si>
  <si>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</si>
  <si>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</si>
  <si>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</si>
  <si>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</si>
  <si>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</si>
  <si>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</si>
  <si>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</si>
  <si>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</si>
  <si>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</si>
  <si>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</si>
  <si>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</si>
  <si>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</si>
  <si>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</si>
  <si>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</si>
  <si>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</si>
  <si>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</si>
  <si>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</si>
  <si>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</si>
  <si>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</si>
  <si>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</si>
  <si>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</si>
  <si>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</si>
  <si>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</si>
  <si>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</si>
  <si>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</si>
  <si>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</si>
  <si>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</si>
  <si>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</si>
  <si>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</si>
  <si>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</si>
  <si>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</si>
  <si>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</si>
  <si>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</si>
  <si>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</si>
  <si>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</si>
  <si>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</si>
  <si>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</si>
  <si>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</si>
  <si>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</si>
  <si>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</si>
  <si>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</si>
  <si>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</si>
  <si>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</si>
  <si>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</si>
  <si>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</si>
  <si>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</si>
  <si>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</si>
  <si>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</si>
  <si>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</si>
  <si>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</si>
  <si>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</si>
  <si>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</si>
  <si>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</si>
  <si>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</si>
  <si>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</si>
  <si>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</si>
  <si>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</si>
  <si>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</si>
  <si>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</si>
  <si>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</si>
  <si>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</si>
  <si>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</si>
  <si>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</si>
  <si>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</si>
  <si>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</si>
  <si>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</si>
  <si>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</si>
  <si>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</si>
  <si>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</si>
  <si>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</si>
  <si>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</si>
  <si>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</si>
  <si>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</si>
  <si>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</si>
  <si>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</si>
  <si>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</si>
  <si>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</si>
  <si>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</si>
  <si>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</si>
  <si>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</si>
  <si>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</si>
  <si>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</si>
  <si>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</si>
  <si>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</si>
  <si>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</si>
  <si>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</si>
  <si>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</si>
  <si>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</si>
  <si>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</si>
  <si>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</si>
  <si>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</si>
  <si>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</si>
  <si>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</si>
  <si>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</si>
  <si>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</si>
  <si>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</si>
  <si>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</si>
  <si>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</si>
  <si>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</si>
  <si>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</si>
  <si>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</si>
  <si>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</si>
  <si>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</si>
  <si>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</si>
  <si>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</si>
  <si>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</si>
  <si>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</si>
  <si>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</si>
  <si>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</si>
  <si>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</si>
  <si>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</si>
  <si>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</si>
  <si>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</si>
  <si>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</si>
  <si>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</si>
  <si>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</si>
  <si>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</si>
  <si>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</si>
  <si>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</si>
  <si>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</si>
  <si>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</si>
  <si>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</si>
  <si>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</si>
  <si>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</si>
  <si>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</si>
  <si>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</si>
  <si>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</si>
  <si>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</si>
  <si>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</si>
  <si>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</si>
  <si>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</si>
  <si>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</si>
  <si>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</si>
  <si>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</si>
  <si>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</si>
  <si>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</si>
  <si>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</si>
  <si>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</si>
  <si>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</si>
  <si>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</si>
  <si>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</si>
  <si>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</si>
  <si>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</si>
  <si>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</si>
  <si>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</si>
  <si>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</si>
  <si>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</si>
  <si>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</si>
  <si>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</si>
  <si>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</si>
  <si>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</si>
  <si>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</si>
  <si>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</si>
  <si>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</si>
  <si>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</si>
  <si>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</si>
  <si>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</si>
  <si>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</si>
  <si>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</si>
  <si>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</si>
  <si>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</si>
  <si>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</si>
  <si>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</si>
  <si>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</si>
  <si>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</si>
  <si>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</si>
  <si>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</si>
  <si>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</si>
  <si>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</si>
  <si>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</si>
  <si>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</si>
  <si>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</si>
  <si>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</si>
  <si>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</si>
  <si>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</si>
  <si>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</si>
  <si>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</si>
  <si>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</si>
  <si>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</si>
  <si>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</si>
  <si>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</si>
  <si>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</si>
  <si>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</si>
  <si>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</si>
  <si>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</si>
  <si>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</si>
  <si>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</si>
  <si>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</si>
  <si>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</si>
  <si>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</si>
  <si>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</si>
  <si>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</si>
  <si>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</si>
  <si>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</si>
  <si>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</si>
  <si>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</si>
  <si>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</si>
  <si>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</si>
  <si>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</si>
  <si>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</si>
  <si>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</si>
  <si>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</si>
  <si>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</si>
  <si>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</si>
  <si>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</si>
  <si>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</si>
  <si>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</si>
  <si>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</si>
  <si>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</si>
  <si>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</si>
  <si>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</si>
  <si>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</si>
  <si>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</si>
  <si>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</si>
  <si>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</si>
  <si>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</si>
  <si>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</si>
  <si>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</si>
  <si>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</si>
  <si>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</si>
  <si>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</si>
  <si>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</si>
  <si>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</si>
  <si>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</si>
  <si>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</si>
  <si>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</si>
  <si>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</si>
  <si>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</si>
  <si>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</si>
  <si>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</si>
  <si>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</si>
  <si>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</si>
  <si>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</si>
  <si>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</si>
  <si>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</si>
  <si>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</si>
  <si>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</si>
  <si>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</si>
  <si>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</si>
  <si>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</si>
  <si>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</si>
  <si>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</si>
  <si>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</si>
  <si>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</si>
  <si>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</si>
  <si>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</si>
  <si>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</si>
  <si>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</si>
  <si>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</si>
  <si>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</si>
  <si>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</si>
  <si>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</si>
  <si>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</si>
  <si>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</si>
  <si>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</si>
  <si>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</si>
  <si>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</si>
  <si>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</si>
  <si>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</si>
  <si>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</si>
  <si>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</si>
  <si>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</si>
  <si>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</si>
  <si>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</si>
  <si>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</si>
  <si>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</si>
  <si>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</si>
  <si>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</si>
  <si>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</si>
  <si>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</si>
  <si>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</si>
  <si>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</si>
  <si>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</si>
  <si>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</si>
  <si>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</si>
  <si>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</si>
  <si>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</si>
  <si>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</si>
  <si>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</si>
  <si>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</si>
  <si>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</si>
  <si>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</si>
  <si>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</si>
  <si>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</si>
  <si>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</si>
  <si>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</si>
  <si>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</si>
  <si>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</si>
  <si>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</si>
  <si>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</si>
  <si>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</si>
  <si>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</si>
  <si>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</si>
  <si>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</si>
  <si>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</si>
  <si>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</si>
  <si>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</si>
  <si>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</si>
  <si>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</si>
  <si>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</si>
  <si>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</si>
  <si>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</si>
  <si>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</si>
  <si>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</si>
  <si>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</si>
  <si>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</si>
  <si>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</si>
  <si>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</si>
  <si>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</si>
  <si>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</si>
  <si>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</si>
  <si>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</si>
  <si>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</si>
  <si>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</si>
  <si>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</si>
  <si>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</si>
  <si>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</si>
  <si>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</si>
  <si>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</si>
  <si>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</si>
  <si>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</si>
  <si>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</si>
  <si>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</si>
  <si>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</si>
  <si>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</si>
  <si>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</si>
  <si>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</si>
  <si>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</si>
  <si>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</si>
  <si>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</si>
  <si>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</si>
  <si>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</si>
  <si>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</si>
  <si>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</si>
  <si>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</si>
  <si>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</si>
  <si>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</si>
  <si>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</si>
  <si>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</si>
  <si>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</si>
  <si>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</si>
  <si>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</si>
  <si>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</si>
  <si>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</si>
  <si>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</si>
  <si>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</si>
  <si>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</si>
  <si>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</si>
  <si>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</si>
  <si>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</si>
  <si>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</si>
  <si>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</si>
  <si>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</si>
  <si>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</si>
  <si>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</si>
  <si>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</si>
  <si>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</si>
  <si>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</si>
  <si>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</si>
  <si>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</si>
  <si>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</si>
  <si>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</si>
  <si>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</si>
  <si>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</si>
  <si>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</si>
  <si>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</si>
  <si>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</si>
  <si>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</si>
  <si>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</si>
  <si>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</si>
  <si>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</si>
  <si>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</si>
  <si>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</si>
  <si>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</si>
  <si>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</si>
  <si>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</si>
  <si>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</si>
  <si>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</si>
  <si>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</si>
  <si>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</si>
  <si>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</si>
  <si>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</si>
  <si>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</si>
  <si>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</si>
  <si>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</si>
  <si>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</si>
  <si>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</si>
  <si>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</si>
  <si>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</si>
  <si>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</si>
  <si>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</si>
  <si>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</si>
  <si>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</si>
  <si>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</si>
  <si>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</si>
  <si>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</si>
  <si>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</si>
  <si>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</si>
  <si>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</si>
  <si>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</si>
  <si>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</si>
  <si>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</si>
  <si>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</si>
  <si>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</si>
  <si>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</si>
  <si>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</si>
  <si>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</si>
  <si>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</si>
  <si>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</si>
  <si>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</si>
  <si>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</si>
  <si>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</si>
  <si>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</si>
  <si>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</si>
  <si>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</si>
  <si>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</si>
  <si>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</si>
  <si>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</si>
  <si>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</si>
  <si>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</si>
  <si>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</si>
  <si>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</si>
  <si>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</si>
  <si>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</si>
  <si>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</si>
  <si>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</si>
  <si>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</si>
  <si>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</si>
  <si>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</si>
  <si>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</si>
  <si>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</si>
  <si>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</si>
  <si>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</si>
  <si>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</si>
  <si>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</si>
  <si>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</si>
  <si>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</si>
  <si>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</si>
  <si>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</si>
  <si>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</si>
  <si>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</si>
  <si>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</si>
  <si>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</si>
  <si>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</si>
  <si>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</si>
  <si>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</si>
  <si>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</si>
  <si>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</si>
  <si>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</si>
  <si>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</si>
  <si>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</si>
  <si>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</si>
  <si>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</si>
  <si>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</si>
  <si>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</si>
  <si>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</si>
  <si>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</si>
  <si>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</si>
  <si>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</si>
  <si>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</si>
  <si>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</si>
  <si>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</si>
  <si>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</si>
  <si>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</si>
  <si>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</si>
  <si>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</si>
  <si>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</si>
  <si>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</si>
  <si>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</si>
  <si>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</si>
  <si>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</si>
  <si>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</si>
  <si>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</si>
  <si>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</si>
  <si>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</si>
  <si>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</si>
  <si>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</si>
  <si>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</si>
  <si>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</si>
  <si>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</si>
  <si>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</si>
  <si>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</si>
  <si>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</si>
  <si>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</si>
  <si>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</si>
  <si>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</si>
  <si>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</si>
  <si>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</si>
  <si>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</si>
  <si>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</si>
  <si>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</si>
  <si>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</si>
  <si>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</si>
  <si>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</si>
  <si>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</si>
  <si>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</si>
  <si>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</si>
  <si>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</si>
  <si>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</si>
  <si>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</si>
  <si>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</si>
  <si>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</si>
  <si>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</si>
  <si>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</si>
  <si>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</si>
  <si>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</si>
  <si>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</si>
  <si>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</si>
  <si>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</si>
  <si>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</si>
  <si>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</si>
  <si>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</si>
  <si>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</si>
  <si>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</si>
  <si>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</si>
  <si>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</si>
  <si>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</si>
  <si>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</si>
  <si>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</si>
  <si>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</si>
  <si>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</si>
  <si>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</si>
  <si>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</si>
  <si>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</si>
  <si>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</si>
  <si>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</si>
  <si>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</si>
  <si>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</si>
  <si>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</si>
  <si>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</si>
  <si>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</si>
  <si>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</si>
  <si>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</si>
  <si>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</si>
  <si>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</si>
  <si>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</si>
  <si>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</si>
  <si>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</si>
  <si>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</si>
  <si>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</si>
  <si>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</si>
  <si>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</si>
  <si>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</si>
  <si>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</si>
  <si>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</si>
  <si>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</si>
  <si>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</si>
  <si>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</si>
  <si>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</si>
  <si>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</si>
  <si>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</si>
  <si>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</si>
  <si>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</si>
  <si>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</si>
  <si>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</si>
  <si>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</si>
  <si>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</si>
  <si>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</si>
  <si>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</si>
  <si>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</si>
  <si>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</si>
  <si>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</si>
  <si>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</si>
  <si>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</si>
  <si>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</si>
  <si>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</si>
  <si>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</si>
  <si>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</si>
  <si>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</si>
  <si>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</si>
  <si>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</si>
  <si>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</si>
  <si>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</si>
  <si>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</si>
  <si>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</si>
  <si>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</si>
  <si>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</si>
  <si>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</si>
  <si>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</si>
  <si>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</si>
  <si>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</si>
  <si>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</si>
  <si>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</si>
  <si>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</si>
  <si>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</si>
  <si>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</si>
  <si>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</si>
  <si>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</si>
  <si>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</si>
  <si>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</si>
  <si>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</si>
  <si>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</si>
  <si>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</si>
  <si>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</si>
  <si>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</si>
  <si>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</si>
  <si>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</si>
  <si>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</si>
  <si>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</si>
  <si>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</si>
  <si>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</si>
  <si>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</si>
  <si>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</si>
  <si>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</si>
  <si>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</si>
  <si>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</si>
  <si>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</si>
  <si>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</si>
  <si>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</si>
  <si>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</si>
  <si>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</si>
  <si>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</si>
  <si>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</si>
  <si>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</si>
  <si>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</si>
  <si>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</si>
  <si>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</si>
  <si>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</si>
  <si>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</si>
  <si>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</si>
  <si>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</si>
  <si>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</si>
  <si>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</si>
  <si>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</si>
  <si>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</si>
  <si>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</si>
  <si>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</si>
  <si>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</si>
  <si>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</si>
  <si>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</si>
  <si>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</si>
  <si>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</si>
  <si>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</si>
  <si>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</si>
  <si>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</si>
  <si>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</si>
  <si>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</si>
  <si>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</si>
  <si>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</si>
  <si>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</si>
  <si>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</si>
  <si>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</si>
  <si>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</si>
  <si>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</si>
  <si>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</si>
  <si>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</si>
  <si>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</si>
  <si>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</si>
  <si>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</si>
  <si>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</si>
  <si>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</si>
  <si>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</si>
  <si>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</si>
  <si>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</si>
  <si>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</si>
  <si>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</si>
  <si>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</si>
  <si>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</si>
  <si>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</si>
  <si>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</si>
  <si>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</si>
  <si>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</si>
  <si>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</si>
  <si>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</si>
  <si>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</si>
  <si>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</si>
  <si>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</si>
  <si>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</si>
  <si>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</si>
  <si>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</si>
  <si>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</si>
  <si>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</si>
  <si>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</si>
  <si>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</si>
  <si>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</si>
  <si>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</si>
  <si>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</si>
  <si>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</si>
  <si>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</si>
  <si>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</si>
  <si>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</si>
  <si>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</si>
  <si>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</si>
  <si>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</si>
  <si>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</si>
  <si>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</si>
  <si>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</si>
  <si>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</si>
  <si>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</si>
  <si>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</si>
  <si>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</si>
  <si>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</si>
  <si>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</si>
  <si>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</si>
  <si>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</si>
  <si>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</si>
  <si>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</si>
  <si>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</si>
  <si>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</si>
  <si>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</si>
  <si>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</si>
  <si>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</si>
  <si>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</si>
  <si>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</si>
  <si>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</si>
  <si>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</si>
  <si>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</si>
  <si>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</si>
  <si>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</si>
  <si>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</si>
  <si>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</si>
  <si>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</si>
  <si>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</si>
  <si>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</si>
  <si>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</si>
  <si>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</si>
  <si>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</si>
  <si>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</si>
  <si>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</si>
  <si>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</si>
  <si>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</si>
  <si>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</si>
  <si>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</si>
  <si>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</si>
  <si>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</si>
  <si>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</si>
  <si>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</si>
  <si>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</si>
  <si>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</si>
  <si>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</si>
  <si>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</si>
  <si>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</si>
  <si>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</si>
  <si>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</si>
  <si>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</si>
  <si>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</si>
  <si>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</si>
  <si>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</si>
  <si>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</si>
  <si>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</si>
  <si>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</si>
  <si>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</si>
  <si>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</si>
  <si>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</si>
  <si>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</si>
  <si>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</si>
  <si>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</si>
  <si>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</si>
  <si>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</si>
  <si>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</si>
  <si>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</si>
  <si>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</si>
  <si>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</si>
  <si>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</si>
  <si>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</si>
  <si>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</si>
  <si>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</si>
  <si>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</si>
  <si>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</si>
  <si>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</si>
  <si>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</si>
  <si>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</si>
  <si>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</si>
  <si>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</si>
  <si>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</si>
  <si>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</si>
  <si>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</si>
  <si>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</si>
  <si>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</si>
  <si>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</si>
  <si>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</si>
  <si>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</si>
  <si>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</si>
  <si>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</si>
  <si>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</si>
  <si>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</si>
  <si>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</si>
  <si>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</si>
  <si>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</si>
  <si>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</si>
  <si>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</si>
  <si>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</si>
  <si>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</si>
  <si>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</si>
  <si>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</si>
  <si>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</si>
  <si>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</si>
  <si>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</si>
  <si>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</si>
  <si>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</si>
  <si>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</si>
  <si>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</si>
  <si>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</si>
  <si>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</si>
  <si>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</si>
  <si>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</si>
  <si>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</si>
  <si>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</si>
  <si>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</si>
  <si>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</si>
  <si>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</si>
  <si>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</si>
  <si>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</si>
  <si>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</si>
  <si>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</si>
  <si>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</si>
  <si>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</si>
  <si>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</si>
  <si>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</si>
  <si>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</si>
  <si>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</si>
  <si>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</si>
  <si>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</si>
  <si>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</si>
  <si>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</si>
  <si>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</si>
  <si>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</si>
  <si>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</si>
  <si>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</si>
  <si>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</si>
  <si>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</si>
  <si>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</si>
  <si>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</si>
  <si>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</si>
  <si>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</si>
  <si>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</si>
  <si>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</si>
  <si>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</si>
  <si>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</si>
  <si>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</si>
  <si>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</si>
  <si>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</si>
  <si>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</si>
  <si>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</si>
  <si>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</si>
  <si>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</si>
  <si>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</si>
  <si>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</si>
  <si>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</si>
  <si>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</si>
  <si>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</si>
  <si>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</si>
  <si>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</si>
  <si>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</si>
  <si>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</si>
  <si>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</si>
  <si>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</si>
  <si>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</si>
  <si>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</si>
  <si>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</si>
  <si>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</si>
  <si>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</si>
  <si>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</si>
  <si>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</si>
  <si>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</si>
  <si>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</si>
  <si>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</si>
  <si>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</si>
  <si>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</si>
  <si>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</si>
  <si>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</si>
  <si>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</si>
  <si>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</si>
  <si>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</si>
  <si>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</si>
  <si>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</si>
  <si>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</si>
  <si>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</si>
  <si>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</si>
  <si>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</si>
  <si>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</si>
  <si>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</si>
  <si>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</si>
  <si>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</si>
  <si>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</si>
  <si>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</si>
  <si>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</si>
  <si>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</si>
  <si>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</si>
  <si>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</si>
  <si>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</si>
  <si>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</si>
  <si>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</si>
  <si>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</si>
  <si>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</si>
  <si>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</si>
  <si>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</si>
  <si>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</si>
  <si>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</si>
  <si>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</si>
  <si>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</si>
  <si>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</si>
  <si>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</si>
  <si>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</si>
  <si>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</si>
  <si>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</si>
  <si>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</si>
  <si>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</si>
  <si>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</si>
  <si>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</si>
  <si>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</si>
  <si>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</si>
  <si>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</si>
  <si>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</si>
  <si>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</si>
  <si>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</si>
  <si>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</si>
  <si>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</si>
  <si>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</si>
  <si>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</si>
  <si>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</si>
  <si>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</si>
  <si>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</si>
  <si>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</si>
  <si>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</si>
  <si>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</si>
  <si>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</si>
  <si>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</si>
  <si>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</si>
  <si>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</si>
  <si>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</si>
  <si>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</si>
  <si>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</si>
  <si>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</si>
  <si>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</si>
  <si>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</si>
  <si>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</si>
  <si>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</si>
  <si>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</si>
  <si>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</si>
  <si>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</si>
  <si>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</si>
  <si>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</si>
  <si>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</si>
  <si>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</si>
  <si>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</si>
  <si>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</si>
  <si>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</si>
  <si>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</si>
  <si>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</si>
  <si>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</si>
  <si>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</si>
  <si>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</si>
  <si>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</si>
  <si>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</si>
  <si>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</si>
  <si>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</si>
  <si>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</si>
  <si>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</si>
  <si>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</si>
  <si>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</si>
  <si>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</si>
  <si>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</si>
  <si>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</si>
  <si>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</si>
  <si>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</si>
  <si>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</si>
  <si>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</si>
  <si>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</si>
  <si>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</si>
  <si>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</si>
  <si>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</si>
  <si>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</si>
  <si>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</si>
  <si>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</si>
  <si>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</si>
  <si>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</si>
  <si>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</si>
  <si>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</si>
  <si>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</si>
  <si>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</si>
  <si>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</si>
  <si>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</si>
  <si>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</si>
  <si>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</si>
  <si>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</si>
  <si>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</si>
  <si>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</si>
  <si>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</si>
  <si>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</si>
  <si>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</si>
  <si>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</si>
  <si>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</si>
  <si>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</si>
  <si>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</si>
  <si>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</si>
  <si>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</si>
  <si>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</si>
  <si>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</si>
  <si>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</si>
  <si>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</si>
  <si>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</si>
  <si>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</si>
  <si>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</si>
  <si>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</si>
  <si>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</si>
  <si>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</si>
  <si>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</si>
  <si>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</si>
  <si>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</si>
  <si>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</si>
  <si>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</si>
  <si>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</si>
  <si>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</si>
  <si>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</si>
  <si>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</si>
  <si>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</si>
  <si>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</si>
  <si>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</si>
  <si>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</si>
  <si>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</si>
  <si>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</si>
  <si>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</si>
  <si>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</si>
  <si>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</si>
  <si>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</si>
  <si>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</si>
  <si>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</si>
  <si>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</si>
  <si>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</si>
  <si>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</si>
  <si>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</si>
  <si>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</si>
  <si>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</si>
  <si>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</si>
  <si>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</si>
  <si>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</si>
  <si>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</si>
  <si>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</si>
  <si>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</si>
  <si>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</si>
  <si>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</si>
  <si>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</si>
  <si>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</si>
  <si>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</si>
  <si>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</si>
  <si>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</si>
  <si>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</si>
  <si>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</si>
  <si>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</si>
  <si>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</si>
  <si>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</si>
  <si>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</si>
  <si>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</si>
  <si>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</si>
  <si>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</si>
  <si>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</si>
  <si>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</si>
  <si>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</si>
  <si>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</si>
  <si>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</si>
  <si>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</si>
  <si>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</si>
  <si>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</si>
  <si>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</si>
  <si>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</si>
  <si>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</si>
  <si>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</si>
  <si>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</si>
  <si>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</si>
  <si>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</si>
  <si>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</si>
  <si>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</si>
  <si>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</si>
  <si>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</si>
  <si>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</si>
  <si>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</si>
  <si>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</si>
  <si>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</si>
  <si>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</si>
  <si>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</si>
  <si>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</si>
  <si>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</si>
  <si>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</si>
  <si>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</si>
  <si>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</si>
  <si>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</si>
  <si>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</si>
  <si>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</si>
  <si>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</si>
  <si>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</si>
  <si>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</si>
  <si>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</si>
  <si>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</si>
  <si>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</si>
  <si>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</si>
  <si>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</si>
  <si>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</si>
  <si>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</si>
  <si>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</si>
  <si>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</si>
  <si>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</si>
  <si>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</si>
  <si>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</si>
  <si>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</si>
  <si>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</si>
  <si>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</si>
  <si>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</si>
  <si>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</si>
  <si>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</si>
  <si>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</si>
  <si>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</si>
  <si>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</si>
  <si>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</si>
  <si>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</si>
  <si>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</si>
  <si>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</si>
  <si>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</si>
  <si>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</si>
  <si>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</si>
  <si>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</si>
  <si>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</si>
  <si>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</si>
  <si>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</si>
  <si>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</si>
  <si>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</si>
  <si>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</si>
  <si>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</si>
  <si>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</si>
  <si>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</si>
  <si>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</si>
  <si>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</si>
  <si>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</si>
  <si>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</si>
  <si>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</si>
  <si>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</si>
  <si>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</si>
  <si>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</si>
  <si>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</si>
  <si>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</si>
  <si>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</si>
  <si>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</si>
  <si>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</si>
  <si>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</si>
  <si>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</si>
  <si>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</si>
  <si>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</si>
  <si>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</si>
  <si>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</si>
  <si>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</si>
  <si>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</si>
  <si>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</si>
  <si>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</si>
  <si>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</si>
  <si>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</si>
  <si>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</si>
  <si>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</si>
  <si>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</si>
  <si>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</si>
  <si>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</si>
  <si>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</si>
  <si>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</si>
  <si>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</si>
  <si>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</si>
  <si>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</si>
  <si>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</si>
  <si>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</si>
  <si>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</si>
  <si>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</si>
  <si>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</si>
  <si>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</si>
  <si>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</si>
  <si>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</si>
  <si>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</si>
  <si>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</si>
  <si>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</si>
  <si>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</si>
  <si>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</si>
  <si>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</si>
  <si>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</si>
  <si>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</si>
  <si>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</si>
  <si>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</si>
  <si>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</si>
  <si>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</si>
  <si>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</si>
  <si>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</si>
  <si>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</si>
  <si>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</si>
  <si>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</si>
  <si>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</si>
  <si>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</si>
  <si>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</si>
  <si>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</si>
  <si>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</si>
  <si>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</si>
  <si>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</si>
  <si>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</si>
  <si>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</si>
  <si>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</si>
  <si>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</si>
  <si>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</si>
  <si>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</si>
  <si>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</si>
  <si>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</si>
  <si>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</si>
  <si>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</si>
  <si>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</si>
  <si>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</si>
  <si>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</si>
  <si>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</si>
  <si>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</si>
  <si>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</si>
  <si>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</si>
  <si>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</si>
  <si>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</si>
  <si>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</si>
  <si>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</si>
  <si>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</si>
  <si>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</si>
  <si>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</si>
  <si>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</si>
  <si>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</si>
  <si>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</si>
  <si>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</si>
  <si>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</si>
  <si>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</si>
  <si>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</si>
  <si>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</si>
  <si>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</si>
  <si>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</si>
  <si>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</si>
  <si>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</si>
  <si>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</si>
  <si>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</si>
  <si>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</si>
  <si>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</si>
  <si>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</si>
  <si>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</si>
  <si>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</si>
  <si>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</si>
  <si>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</si>
  <si>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</si>
  <si>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</si>
  <si>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</si>
  <si>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</si>
  <si>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</si>
  <si>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</si>
  <si>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</si>
  <si>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</si>
  <si>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</si>
  <si>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</si>
  <si>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</si>
  <si>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</si>
  <si>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</si>
  <si>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</si>
  <si>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</si>
  <si>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</si>
  <si>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</si>
  <si>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</si>
  <si>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</si>
  <si>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</si>
  <si>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</si>
  <si>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</si>
  <si>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</si>
  <si>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</si>
  <si>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</si>
  <si>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</si>
  <si>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</si>
  <si>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</si>
  <si>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</si>
  <si>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</si>
  <si>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</si>
  <si>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</si>
  <si>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</si>
  <si>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</si>
  <si>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</si>
  <si>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</si>
  <si>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</si>
  <si>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</si>
  <si>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</si>
  <si>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</si>
  <si>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</si>
  <si>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</si>
  <si>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</si>
  <si>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</si>
  <si>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</si>
  <si>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</si>
  <si>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</si>
  <si>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</si>
  <si>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</si>
  <si>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</si>
  <si>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</si>
  <si>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</si>
  <si>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</si>
  <si>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</si>
  <si>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</si>
  <si>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</si>
  <si>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</si>
  <si>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</si>
  <si>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</si>
  <si>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</si>
  <si>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</si>
  <si>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</si>
  <si>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</si>
  <si>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</si>
  <si>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</si>
  <si>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</si>
  <si>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</si>
  <si>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</si>
  <si>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</si>
  <si>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</si>
  <si>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</si>
  <si>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</si>
  <si>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</si>
  <si>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</si>
  <si>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</si>
  <si>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</si>
  <si>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</si>
  <si>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</si>
  <si>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</si>
  <si>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</si>
  <si>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</si>
  <si>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</si>
  <si>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</si>
  <si>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</si>
  <si>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</si>
  <si>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</si>
  <si>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</si>
  <si>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</si>
  <si>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</si>
  <si>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</si>
  <si>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</si>
  <si>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</si>
  <si>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</si>
  <si>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</si>
  <si>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</si>
  <si>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</si>
  <si>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</si>
  <si>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</si>
  <si>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</si>
  <si>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</si>
  <si>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</si>
  <si>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</si>
  <si>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</si>
  <si>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</si>
  <si>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</si>
  <si>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</si>
  <si>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</si>
  <si>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</si>
  <si>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</si>
  <si>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</si>
  <si>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</si>
  <si>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</si>
  <si>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</si>
  <si>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</si>
  <si>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</si>
  <si>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</si>
  <si>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</si>
  <si>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</si>
  <si>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</si>
  <si>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</si>
  <si>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</si>
  <si>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</si>
  <si>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</si>
  <si>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</si>
  <si>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</si>
  <si>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</si>
  <si>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</si>
  <si>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</si>
  <si>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</si>
  <si>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</si>
  <si>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</si>
  <si>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</si>
  <si>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</si>
  <si>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</si>
  <si>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</si>
  <si>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</si>
  <si>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</si>
  <si>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</si>
  <si>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</si>
  <si>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</si>
  <si>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</si>
  <si>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</si>
  <si>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</si>
  <si>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</si>
  <si>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</si>
  <si>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</si>
  <si>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</si>
  <si>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</si>
  <si>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</si>
  <si>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</si>
  <si>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</si>
  <si>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</si>
  <si>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</si>
  <si>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</si>
  <si>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</si>
  <si>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</si>
  <si>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</si>
  <si>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</si>
  <si>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</si>
  <si>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</si>
  <si>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</si>
  <si>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</si>
  <si>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</si>
  <si>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</si>
  <si>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</si>
  <si>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</si>
  <si>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</si>
  <si>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</si>
  <si>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</si>
  <si>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</si>
  <si>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</si>
  <si>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</si>
  <si>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</si>
  <si>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</si>
  <si>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</si>
  <si>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</si>
  <si>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</si>
  <si>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</si>
  <si>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</si>
  <si>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</si>
  <si>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</si>
  <si>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</si>
  <si>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</si>
  <si>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</si>
  <si>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</si>
  <si>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</si>
  <si>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</si>
  <si>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</si>
  <si>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</si>
  <si>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</si>
  <si>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</si>
  <si>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</si>
  <si>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</si>
  <si>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</si>
  <si>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</si>
  <si>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</si>
  <si>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</si>
  <si>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</si>
  <si>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</si>
  <si>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</si>
  <si>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</si>
  <si>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</si>
  <si>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</si>
  <si>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</si>
  <si>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</si>
  <si>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</si>
  <si>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</si>
  <si>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</si>
  <si>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</si>
  <si>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</si>
  <si>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</si>
  <si>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</si>
  <si>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</si>
  <si>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</si>
  <si>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</si>
  <si>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</si>
  <si>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</si>
  <si>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</si>
  <si>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</si>
  <si>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</si>
  <si>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</si>
  <si>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</si>
  <si>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</si>
  <si>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</si>
  <si>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</si>
  <si>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</si>
  <si>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</si>
  <si>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</si>
  <si>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</si>
  <si>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</si>
  <si>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</si>
  <si>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</si>
  <si>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</si>
  <si>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</si>
  <si>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</si>
  <si>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</si>
  <si>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</si>
  <si>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</si>
  <si>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</si>
  <si>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</si>
  <si>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</si>
  <si>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</si>
  <si>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</si>
  <si>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</si>
  <si>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</si>
  <si>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</si>
  <si>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</si>
  <si>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</si>
  <si>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</si>
  <si>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</si>
  <si>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</si>
  <si>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</si>
  <si>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</si>
  <si>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</si>
  <si>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</si>
  <si>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</si>
  <si>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</si>
  <si>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</si>
  <si>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</si>
  <si>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</si>
  <si>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</si>
  <si>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</si>
  <si>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</si>
  <si>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</si>
  <si>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</si>
  <si>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</si>
  <si>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</si>
  <si>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</si>
  <si>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</si>
  <si>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</si>
  <si>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</si>
  <si>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</si>
  <si>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</si>
  <si>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</si>
  <si>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</si>
  <si>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</si>
  <si>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</si>
  <si>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</si>
  <si>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</si>
  <si>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</si>
  <si>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</si>
  <si>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</si>
  <si>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</si>
  <si>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</si>
  <si>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</si>
  <si>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</si>
  <si>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</si>
  <si>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</si>
  <si>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</si>
  <si>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</si>
  <si>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</si>
  <si>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</si>
  <si>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</si>
  <si>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</si>
  <si>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</si>
  <si>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</si>
  <si>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</si>
  <si>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</si>
  <si>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</si>
  <si>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</si>
  <si>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</si>
  <si>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</si>
  <si>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</si>
  <si>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</si>
  <si>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</si>
  <si>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</si>
  <si>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</si>
  <si>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</si>
  <si>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</si>
  <si>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</si>
  <si>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</si>
  <si>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</si>
  <si>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</si>
  <si>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</si>
  <si>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</si>
  <si>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</si>
  <si>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</si>
  <si>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</si>
  <si>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</si>
  <si>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</si>
  <si>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</si>
  <si>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</si>
  <si>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</si>
  <si>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</si>
  <si>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</si>
  <si>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</si>
  <si>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</si>
  <si>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</si>
  <si>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</si>
  <si>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</si>
  <si>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</si>
  <si>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</si>
  <si>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</si>
  <si>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</si>
  <si>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</si>
  <si>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</si>
  <si>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</si>
  <si>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</si>
  <si>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</si>
  <si>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</si>
  <si>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</si>
  <si>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</si>
  <si>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</si>
  <si>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</si>
  <si>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</si>
  <si>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</si>
  <si>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</si>
  <si>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</si>
  <si>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</si>
  <si>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</si>
  <si>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</si>
  <si>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</si>
  <si>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</si>
  <si>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</si>
  <si>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</si>
  <si>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</si>
  <si>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</si>
  <si>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</si>
  <si>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</si>
  <si>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</si>
  <si>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</si>
  <si>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</si>
  <si>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</si>
  <si>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</si>
  <si>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</si>
  <si>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</si>
  <si>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</si>
  <si>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</si>
  <si>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</si>
  <si>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</si>
  <si>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</si>
  <si>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</si>
  <si>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</si>
  <si>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</si>
  <si>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</si>
  <si>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</si>
  <si>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</si>
  <si>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</si>
  <si>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</si>
  <si>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</si>
  <si>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</si>
  <si>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</si>
  <si>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</si>
  <si>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</si>
  <si>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</si>
  <si>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</si>
  <si>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</si>
  <si>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</si>
  <si>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</si>
  <si>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</si>
  <si>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</si>
  <si>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</si>
  <si>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</si>
  <si>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</si>
  <si>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</si>
  <si>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</si>
  <si>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</si>
  <si>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</si>
  <si>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</si>
  <si>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</si>
  <si>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</si>
  <si>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</si>
  <si>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</si>
  <si>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</si>
  <si>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</si>
  <si>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</si>
  <si>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</si>
  <si>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</si>
  <si>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</si>
  <si>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</si>
  <si>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</si>
  <si>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</si>
  <si>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</si>
  <si>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</si>
  <si>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</si>
  <si>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</si>
  <si>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</si>
  <si>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</si>
  <si>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</si>
  <si>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</si>
  <si>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</si>
  <si>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</si>
  <si>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</si>
  <si>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</si>
  <si>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</si>
  <si>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</si>
  <si>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</si>
  <si>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</si>
  <si>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</si>
  <si>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</si>
  <si>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</si>
  <si>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</si>
  <si>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</si>
  <si>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</si>
  <si>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</si>
  <si>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</si>
  <si>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</si>
  <si>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</si>
  <si>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</si>
  <si>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</si>
  <si>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</si>
  <si>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</si>
  <si>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</si>
  <si>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</si>
  <si>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</si>
  <si>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</si>
  <si>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</si>
  <si>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</si>
  <si>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</si>
  <si>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</si>
  <si>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</si>
  <si>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</si>
  <si>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</si>
  <si>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</si>
  <si>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</si>
  <si>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</si>
  <si>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</si>
  <si>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</si>
  <si>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</si>
  <si>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</si>
  <si>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</si>
  <si>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</si>
  <si>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</si>
  <si>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</si>
  <si>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</si>
  <si>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</si>
  <si>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</si>
  <si>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</si>
  <si>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</si>
  <si>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</si>
  <si>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</si>
  <si>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</si>
  <si>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</si>
  <si>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</si>
  <si>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</si>
  <si>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</si>
  <si>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</si>
  <si>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</si>
  <si>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</si>
  <si>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</si>
  <si>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</si>
  <si>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</si>
  <si>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</si>
  <si>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</si>
  <si>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</si>
  <si>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</si>
  <si>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</si>
  <si>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</si>
  <si>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</si>
  <si>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</si>
  <si>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</si>
  <si>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</si>
  <si>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</si>
  <si>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</si>
  <si>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</si>
  <si>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</si>
  <si>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</si>
  <si>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</si>
  <si>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</si>
  <si>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</si>
  <si>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</si>
  <si>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</si>
  <si>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</si>
  <si>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</si>
  <si>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</si>
  <si>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</si>
  <si>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</si>
  <si>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</si>
  <si>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</si>
  <si>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</si>
  <si>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</si>
  <si>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</si>
  <si>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</si>
  <si>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</si>
  <si>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</si>
  <si>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</si>
  <si>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</si>
  <si>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</si>
  <si>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</si>
  <si>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</si>
  <si>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</si>
  <si>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</si>
  <si>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</si>
  <si>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</si>
  <si>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</si>
  <si>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</si>
  <si>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</si>
  <si>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</si>
  <si>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</si>
  <si>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</si>
  <si>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</si>
  <si>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</si>
  <si>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</si>
  <si>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</si>
  <si>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</si>
  <si>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</si>
  <si>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</si>
  <si>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</si>
  <si>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</si>
  <si>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</si>
  <si>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</si>
  <si>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</si>
  <si>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</si>
  <si>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</si>
  <si>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</si>
  <si>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</si>
  <si>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</si>
  <si>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</si>
  <si>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</si>
  <si>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</si>
  <si>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</si>
  <si>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</si>
  <si>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</si>
  <si>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</si>
  <si>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</si>
  <si>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</si>
  <si>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</si>
  <si>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</si>
  <si>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</si>
  <si>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</si>
  <si>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</si>
  <si>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</si>
  <si>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</si>
  <si>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</si>
  <si>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</si>
  <si>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</si>
  <si>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</si>
  <si>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</si>
  <si>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</si>
  <si>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</si>
  <si>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</si>
  <si>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</si>
  <si>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</si>
  <si>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</si>
  <si>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</si>
  <si>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</si>
  <si>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</si>
  <si>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</si>
  <si>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</si>
  <si>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</si>
  <si>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</si>
  <si>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</si>
  <si>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</si>
  <si>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</si>
  <si>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</si>
  <si>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</si>
  <si>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</si>
  <si>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</si>
  <si>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</si>
  <si>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</si>
  <si>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</si>
  <si>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</si>
  <si>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</si>
  <si>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</si>
  <si>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</si>
  <si>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</si>
  <si>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</si>
  <si>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</si>
  <si>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</si>
  <si>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</si>
  <si>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</si>
  <si>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</si>
  <si>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</si>
  <si>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</si>
  <si>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</si>
  <si>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</si>
  <si>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</si>
  <si>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</si>
  <si>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</si>
  <si>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</si>
  <si>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</si>
  <si>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</si>
  <si>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</si>
  <si>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</si>
  <si>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</si>
  <si>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</si>
  <si>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</si>
  <si>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</si>
  <si>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</si>
  <si>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</si>
  <si>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</si>
  <si>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</si>
  <si>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</si>
  <si>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</si>
  <si>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</si>
  <si>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</si>
  <si>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</si>
  <si>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</si>
  <si>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</si>
  <si>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</si>
  <si>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</si>
  <si>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</si>
  <si>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</si>
  <si>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</si>
  <si>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</si>
  <si>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</si>
  <si>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</si>
  <si>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</si>
  <si>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</si>
  <si>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</si>
  <si>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</si>
  <si>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</si>
  <si>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</si>
  <si>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</si>
  <si>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</si>
  <si>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</si>
  <si>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</si>
  <si>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</si>
  <si>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</si>
  <si>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</si>
  <si>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</si>
  <si>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</si>
  <si>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</si>
  <si>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</si>
  <si>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</si>
  <si>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</si>
  <si>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</si>
  <si>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</si>
  <si>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</si>
  <si>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</si>
  <si>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</si>
  <si>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</si>
  <si>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</si>
  <si>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</si>
  <si>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</si>
  <si>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</si>
  <si>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</si>
  <si>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</si>
  <si>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</si>
  <si>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</si>
  <si>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</si>
  <si>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</si>
  <si>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</si>
  <si>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</si>
  <si>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</si>
  <si>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</si>
  <si>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</si>
  <si>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</si>
  <si>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</si>
  <si>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</si>
  <si>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</si>
  <si>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</si>
  <si>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</si>
  <si>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</si>
  <si>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</si>
  <si>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</si>
  <si>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</si>
  <si>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</si>
  <si>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</si>
  <si>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</si>
  <si>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</si>
  <si>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</si>
  <si>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</si>
  <si>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</si>
  <si>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</si>
  <si>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</si>
  <si>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</si>
  <si>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</si>
  <si>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</si>
  <si>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</si>
  <si>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</si>
  <si>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</si>
  <si>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</si>
  <si>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</si>
  <si>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</si>
  <si>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</si>
  <si>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</si>
  <si>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</si>
  <si>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</si>
  <si>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</si>
  <si>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</si>
  <si>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</si>
  <si>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</si>
  <si>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</si>
  <si>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</si>
  <si>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</si>
  <si>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</si>
  <si>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</si>
  <si>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</si>
  <si>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</si>
  <si>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</si>
  <si>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</si>
  <si>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</si>
  <si>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</si>
  <si>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</si>
  <si>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</si>
  <si>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</si>
  <si>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</si>
  <si>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</si>
  <si>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</si>
  <si>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</si>
  <si>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</si>
  <si>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</si>
  <si>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</si>
  <si>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</si>
  <si>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</si>
  <si>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</si>
  <si>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</si>
  <si>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</si>
  <si>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</si>
  <si>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</si>
  <si>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</si>
  <si>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</si>
  <si>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</si>
  <si>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</si>
  <si>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</si>
  <si>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</si>
  <si>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</si>
  <si>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</si>
  <si>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</si>
  <si>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</si>
  <si>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</si>
  <si>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</si>
  <si>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</si>
  <si>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</si>
  <si>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</si>
  <si>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</si>
  <si>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</si>
  <si>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</si>
  <si>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</si>
  <si>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</si>
  <si>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</si>
  <si>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</si>
  <si>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</si>
  <si>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</si>
  <si>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</si>
  <si>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</si>
  <si>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</si>
  <si>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</si>
  <si>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</si>
  <si>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</si>
  <si>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</si>
  <si>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</si>
  <si>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</si>
  <si>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</si>
  <si>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</si>
  <si>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</si>
  <si>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</si>
  <si>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</si>
  <si>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</si>
  <si>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</si>
  <si>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</si>
  <si>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</si>
  <si>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</si>
  <si>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</si>
  <si>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</si>
  <si>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</si>
  <si>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</si>
  <si>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</si>
  <si>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</si>
  <si>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</si>
  <si>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</si>
  <si>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</si>
  <si>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</si>
  <si>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</si>
  <si>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</si>
  <si>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</si>
  <si>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</si>
  <si>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</si>
  <si>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</si>
  <si>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</si>
  <si>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</si>
  <si>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</si>
  <si>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</si>
  <si>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</si>
  <si>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</si>
  <si>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</si>
  <si>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</si>
  <si>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</si>
  <si>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</si>
  <si>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</si>
  <si>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</si>
  <si>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</si>
  <si>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</si>
  <si>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</si>
  <si>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</si>
  <si>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</si>
  <si>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</si>
  <si>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</si>
  <si>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</si>
  <si>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</si>
  <si>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</si>
  <si>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</si>
  <si>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</si>
  <si>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</si>
  <si>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</si>
  <si>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</si>
  <si>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</si>
  <si>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</si>
  <si>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</si>
  <si>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</si>
  <si>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</si>
  <si>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</si>
  <si>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</si>
  <si>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</si>
  <si>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</si>
  <si>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</si>
  <si>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</si>
  <si>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</si>
  <si>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</si>
  <si>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</si>
  <si>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</si>
  <si>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</si>
  <si>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</si>
  <si>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</si>
  <si>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</si>
  <si>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</si>
  <si>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</si>
  <si>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</si>
  <si>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</si>
  <si>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</si>
  <si>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</si>
  <si>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</si>
  <si>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</si>
  <si>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</si>
  <si>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</si>
  <si>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</si>
  <si>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</si>
  <si>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</si>
  <si>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</si>
  <si>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</si>
  <si>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</si>
  <si>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</si>
  <si>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</si>
  <si>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</si>
  <si>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</si>
  <si>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</si>
  <si>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</si>
  <si>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</si>
  <si>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</si>
  <si>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</si>
  <si>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</si>
  <si>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</si>
  <si>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</si>
  <si>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</si>
  <si>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</si>
  <si>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</si>
  <si>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</si>
  <si>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</si>
  <si>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</si>
  <si>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</si>
  <si>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</si>
  <si>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</si>
  <si>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</si>
  <si>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</si>
  <si>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</si>
  <si>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</si>
  <si>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</si>
  <si>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</si>
  <si>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</si>
  <si>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</si>
  <si>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</si>
  <si>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</si>
  <si>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</si>
  <si>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</si>
  <si>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</si>
  <si>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</si>
  <si>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</si>
  <si>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</si>
  <si>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</si>
  <si>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</si>
  <si>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</si>
  <si>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</si>
  <si>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</si>
  <si>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</si>
  <si>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</si>
  <si>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</si>
  <si>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</si>
  <si>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</si>
  <si>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</si>
  <si>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</si>
  <si>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</si>
  <si>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</si>
  <si>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</si>
  <si>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</si>
  <si>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</si>
  <si>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</si>
  <si>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</si>
  <si>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</si>
  <si>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</si>
  <si>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</si>
  <si>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</si>
  <si>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</si>
  <si>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</si>
  <si>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</si>
  <si>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</si>
  <si>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</si>
  <si>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</si>
  <si>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</si>
  <si>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</si>
  <si>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</si>
  <si>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</si>
  <si>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</si>
  <si>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</si>
  <si>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</si>
  <si>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</si>
  <si>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</si>
  <si>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</si>
  <si>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</si>
  <si>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</si>
  <si>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</si>
  <si>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</si>
  <si>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</si>
  <si>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</si>
  <si>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</si>
  <si>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</si>
  <si>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</si>
  <si>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</si>
  <si>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</si>
  <si>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</si>
  <si>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</si>
  <si>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</si>
  <si>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</si>
  <si>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</si>
  <si>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</si>
  <si>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</si>
  <si>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</si>
  <si>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</si>
  <si>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</si>
  <si>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</si>
  <si>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</si>
  <si>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</si>
  <si>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</si>
  <si>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</si>
  <si>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</si>
  <si>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</si>
  <si>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</si>
  <si>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</si>
  <si>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</si>
  <si>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</si>
  <si>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</si>
  <si>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</si>
  <si>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</si>
  <si>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</si>
  <si>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</si>
  <si>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</si>
  <si>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</si>
  <si>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</si>
  <si>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</si>
  <si>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</si>
  <si>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</si>
  <si>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</si>
  <si>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</si>
  <si>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</si>
  <si>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</si>
  <si>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</si>
  <si>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</si>
  <si>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</si>
  <si>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</si>
  <si>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</si>
  <si>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</si>
  <si>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</si>
  <si>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</si>
  <si>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</si>
  <si>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</si>
  <si>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</si>
  <si>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</si>
  <si>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</si>
  <si>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</si>
  <si>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</si>
  <si>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</si>
  <si>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</si>
  <si>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</si>
  <si>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</si>
  <si>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</si>
  <si>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</si>
  <si>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</si>
  <si>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</si>
  <si>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</si>
  <si>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</si>
  <si>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</si>
  <si>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</si>
  <si>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</si>
  <si>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</si>
  <si>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</si>
  <si>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</si>
  <si>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</si>
  <si>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</si>
  <si>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</si>
  <si>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</si>
  <si>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</si>
  <si>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</si>
  <si>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</si>
  <si>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</si>
  <si>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</si>
  <si>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</si>
  <si>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</si>
  <si>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</si>
  <si>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</si>
  <si>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</si>
  <si>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</si>
  <si>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</si>
  <si>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</si>
  <si>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</si>
  <si>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</si>
  <si>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</si>
  <si>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</si>
  <si>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</si>
  <si>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</si>
  <si>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</si>
  <si>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</si>
  <si>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</si>
  <si>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</si>
  <si>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</si>
  <si>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</si>
  <si>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</si>
  <si>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</si>
  <si>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</si>
  <si>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</si>
  <si>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</si>
  <si>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</si>
  <si>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</si>
  <si>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</si>
  <si>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</si>
  <si>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</si>
  <si>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</si>
  <si>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</si>
  <si>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</si>
  <si>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</si>
  <si>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</si>
  <si>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</si>
  <si>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</si>
  <si>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</si>
  <si>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</si>
  <si>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</si>
  <si>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</si>
  <si>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</si>
  <si>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</si>
  <si>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</si>
  <si>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</si>
  <si>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</si>
  <si>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</si>
  <si>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</si>
  <si>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</si>
  <si>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</si>
  <si>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</si>
  <si>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</si>
  <si>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</si>
  <si>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</si>
  <si>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</si>
  <si>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</si>
  <si>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</si>
  <si>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</si>
  <si>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</si>
  <si>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</si>
  <si>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</si>
  <si>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</si>
  <si>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</si>
  <si>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</si>
  <si>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</si>
  <si>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</si>
  <si>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</si>
  <si>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</si>
  <si>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</si>
  <si>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</si>
  <si>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</si>
  <si>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</si>
  <si>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</si>
  <si>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</si>
  <si>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</si>
  <si>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</si>
  <si>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</si>
  <si>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</si>
  <si>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</si>
  <si>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</si>
  <si>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</si>
  <si>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</si>
  <si>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</si>
  <si>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</si>
  <si>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</si>
  <si>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</si>
  <si>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</si>
  <si>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</si>
  <si>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</si>
  <si>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</si>
  <si>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</si>
  <si>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</si>
  <si>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</si>
  <si>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</si>
  <si>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</si>
  <si>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</si>
  <si>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</si>
  <si>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</si>
  <si>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</si>
  <si>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</si>
  <si>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</si>
  <si>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</si>
  <si>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</si>
  <si>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</si>
  <si>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</si>
  <si>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</si>
  <si>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</si>
  <si>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</si>
  <si>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</si>
  <si>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</si>
  <si>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</si>
  <si>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</si>
  <si>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</si>
  <si>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</si>
  <si>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</si>
  <si>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</si>
  <si>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</si>
  <si>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</si>
  <si>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</si>
  <si>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</si>
  <si>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</si>
  <si>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</si>
  <si>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</si>
  <si>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</si>
  <si>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</si>
  <si>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</si>
  <si>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</si>
  <si>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</si>
  <si>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</si>
  <si>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</si>
  <si>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</si>
  <si>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</si>
  <si>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</si>
  <si>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</si>
  <si>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</si>
  <si>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</si>
  <si>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</si>
  <si>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</si>
  <si>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</si>
  <si>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</si>
  <si>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</si>
  <si>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</si>
  <si>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</si>
  <si>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</si>
  <si>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</si>
  <si>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</si>
  <si>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</si>
  <si>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</si>
  <si>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</si>
  <si>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</si>
  <si>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</si>
  <si>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</si>
  <si>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</si>
  <si>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</si>
  <si>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</si>
  <si>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</si>
  <si>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</si>
  <si>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</si>
  <si>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</si>
  <si>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</si>
  <si>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</si>
  <si>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</si>
  <si>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</si>
  <si>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</si>
  <si>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</si>
  <si>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</si>
  <si>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</si>
  <si>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</si>
  <si>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</si>
  <si>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</si>
  <si>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</si>
  <si>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</si>
  <si>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</si>
  <si>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</si>
  <si>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</si>
  <si>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</si>
  <si>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</si>
  <si>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</si>
  <si>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</si>
  <si>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</si>
  <si>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</si>
  <si>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</si>
  <si>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</si>
  <si>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</si>
  <si>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</si>
  <si>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</si>
  <si>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</si>
  <si>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</si>
  <si>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</si>
  <si>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</si>
  <si>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</si>
  <si>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</si>
  <si>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</si>
  <si>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</si>
  <si>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</si>
  <si>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</si>
  <si>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</si>
  <si>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</si>
  <si>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</si>
  <si>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</si>
  <si>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</si>
  <si>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</si>
  <si>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</si>
  <si>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</si>
  <si>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</si>
  <si>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</si>
  <si>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</si>
  <si>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</si>
  <si>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</si>
  <si>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</si>
  <si>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</si>
  <si>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</si>
  <si>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</si>
  <si>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</si>
  <si>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</si>
  <si>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</si>
  <si>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</si>
  <si>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</si>
  <si>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</si>
  <si>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</si>
  <si>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</si>
  <si>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</si>
  <si>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</si>
  <si>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</si>
  <si>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</si>
  <si>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</si>
  <si>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</si>
  <si>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</si>
  <si>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</si>
  <si>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</si>
  <si>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</si>
  <si>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</si>
  <si>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</si>
  <si>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</si>
  <si>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</si>
  <si>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</si>
  <si>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</si>
  <si>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</si>
  <si>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</si>
  <si>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</si>
  <si>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</si>
  <si>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</si>
  <si>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</si>
  <si>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</si>
  <si>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</si>
  <si>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</si>
  <si>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</si>
  <si>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</si>
  <si>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</si>
  <si>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</si>
  <si>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</si>
  <si>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</si>
  <si>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</si>
  <si>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</si>
  <si>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</si>
  <si>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</si>
  <si>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</si>
  <si>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</si>
  <si>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</si>
  <si>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</si>
  <si>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</si>
  <si>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</si>
  <si>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</si>
  <si>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</si>
  <si>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</si>
  <si>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</si>
  <si>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</si>
  <si>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</si>
  <si>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</si>
  <si>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</si>
  <si>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</si>
  <si>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</si>
  <si>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</si>
  <si>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</si>
  <si>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</si>
  <si>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</si>
  <si>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</si>
  <si>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</si>
  <si>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</si>
  <si>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</si>
  <si>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</si>
  <si>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</si>
  <si>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</si>
  <si>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</si>
  <si>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</si>
  <si>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</si>
  <si>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</si>
  <si>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</si>
  <si>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</si>
  <si>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</si>
  <si>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</si>
  <si>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</si>
  <si>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</si>
  <si>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</si>
  <si>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</si>
  <si>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</si>
  <si>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</si>
  <si>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</si>
  <si>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</si>
  <si>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</si>
  <si>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</si>
  <si>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</si>
  <si>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</si>
  <si>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</si>
  <si>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</si>
  <si>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</si>
  <si>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</si>
  <si>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</si>
  <si>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</si>
  <si>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</si>
  <si>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</si>
  <si>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</si>
  <si>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</si>
  <si>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</si>
  <si>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</si>
  <si>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</si>
  <si>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</si>
  <si>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</si>
  <si>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</si>
  <si>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</si>
  <si>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</si>
  <si>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</si>
  <si>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</si>
  <si>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</si>
  <si>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</si>
  <si>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</si>
  <si>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</si>
  <si>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</si>
  <si>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</si>
  <si>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</si>
  <si>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</si>
  <si>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</si>
  <si>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</si>
  <si>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</si>
  <si>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</si>
  <si>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</si>
  <si>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</si>
  <si>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</si>
  <si>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</si>
  <si>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</si>
  <si>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</si>
  <si>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</si>
  <si>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</si>
  <si>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</si>
  <si>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</si>
  <si>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</si>
  <si>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</si>
  <si>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</si>
  <si>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</si>
  <si>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</si>
  <si>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</si>
  <si>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</si>
  <si>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</si>
  <si>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</si>
  <si>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</si>
  <si>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</si>
  <si>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</si>
  <si>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</si>
  <si>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</si>
  <si>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</si>
  <si>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</si>
  <si>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</si>
  <si>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</si>
  <si>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</si>
  <si>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</si>
  <si>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</si>
  <si>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</si>
  <si>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</si>
  <si>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</si>
  <si>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</si>
  <si>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</si>
  <si>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</si>
  <si>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</si>
  <si>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</si>
  <si>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</si>
  <si>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</si>
  <si>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</si>
  <si>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</si>
  <si>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</si>
  <si>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</si>
  <si>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</si>
  <si>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</si>
  <si>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</si>
  <si>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</si>
  <si>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</si>
  <si>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</si>
  <si>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</si>
  <si>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</si>
  <si>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</si>
  <si>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</si>
  <si>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</si>
  <si>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</si>
  <si>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</si>
  <si>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</si>
  <si>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</si>
  <si>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</si>
  <si>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</si>
  <si>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</si>
  <si>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</si>
  <si>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</si>
  <si>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</si>
  <si>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</si>
  <si>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</si>
  <si>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</si>
  <si>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</si>
  <si>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</si>
  <si>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</si>
  <si>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</si>
  <si>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</si>
  <si>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</si>
  <si>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</si>
  <si>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</si>
  <si>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</si>
  <si>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</si>
  <si>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</si>
  <si>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</si>
  <si>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</si>
  <si>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</si>
  <si>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</si>
  <si>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</si>
  <si>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</si>
  <si>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</si>
  <si>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</si>
  <si>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</si>
  <si>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</si>
  <si>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</si>
  <si>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</si>
  <si>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</si>
  <si>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</si>
  <si>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</si>
  <si>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</si>
  <si>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</si>
  <si>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</si>
  <si>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</si>
  <si>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</si>
  <si>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</si>
  <si>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</si>
  <si>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</si>
  <si>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</si>
  <si>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</si>
  <si>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</si>
  <si>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</si>
  <si>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</si>
  <si>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</si>
  <si>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</si>
  <si>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</si>
  <si>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</si>
  <si>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</si>
  <si>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</si>
  <si>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</si>
  <si>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</si>
  <si>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</si>
  <si>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</si>
  <si>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</si>
  <si>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</si>
  <si>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</si>
  <si>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</si>
  <si>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</si>
  <si>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</si>
  <si>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</si>
  <si>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</si>
  <si>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</si>
  <si>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</si>
  <si>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</si>
  <si>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</si>
  <si>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</si>
  <si>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</si>
  <si>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</si>
  <si>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</si>
  <si>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</si>
  <si>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</si>
  <si>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</si>
  <si>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</si>
  <si>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</si>
  <si>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</si>
  <si>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</si>
  <si>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</si>
  <si>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</si>
  <si>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</si>
  <si>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</si>
  <si>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</si>
  <si>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</si>
  <si>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</si>
  <si>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</si>
  <si>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</si>
  <si>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</si>
  <si>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</si>
  <si>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</si>
  <si>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</si>
  <si>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</si>
  <si>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</si>
  <si>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</si>
  <si>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</si>
  <si>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</si>
  <si>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</si>
  <si>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</si>
  <si>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</si>
  <si>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</si>
  <si>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</si>
  <si>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</si>
  <si>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</si>
  <si>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</si>
  <si>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</si>
  <si>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</si>
  <si>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</si>
  <si>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</si>
  <si>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</si>
  <si>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</si>
  <si>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</si>
  <si>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</si>
  <si>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</si>
  <si>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</si>
  <si>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</si>
  <si>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</si>
  <si>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</si>
  <si>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</si>
  <si>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</si>
  <si>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</si>
  <si>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</si>
  <si>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</si>
  <si>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</si>
  <si>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</si>
  <si>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</si>
  <si>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</si>
  <si>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</si>
  <si>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</si>
  <si>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</si>
  <si>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</si>
  <si>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</si>
  <si>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</si>
  <si>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</si>
  <si>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</si>
  <si>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</si>
  <si>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</si>
  <si>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</si>
  <si>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</si>
  <si>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</si>
  <si>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</si>
  <si>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</si>
  <si>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</si>
  <si>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</si>
  <si>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</si>
  <si>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</si>
  <si>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</si>
  <si>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</si>
  <si>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</si>
  <si>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</si>
  <si>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</si>
  <si>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</si>
  <si>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</si>
  <si>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</si>
  <si>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</si>
  <si>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</si>
  <si>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</si>
  <si>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</si>
  <si>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</si>
  <si>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</si>
  <si>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</si>
  <si>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</si>
  <si>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</si>
  <si>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</si>
  <si>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</si>
  <si>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</si>
  <si>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</si>
  <si>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</si>
  <si>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</si>
  <si>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</si>
  <si>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</si>
  <si>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</si>
  <si>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</si>
  <si>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</si>
  <si>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</si>
  <si>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</si>
  <si>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</si>
  <si>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</si>
  <si>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</si>
  <si>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</si>
  <si>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</si>
  <si>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</si>
  <si>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</si>
  <si>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</si>
  <si>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</si>
  <si>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</si>
  <si>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</si>
  <si>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</si>
  <si>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</si>
  <si>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</si>
  <si>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</si>
  <si>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</si>
  <si>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</si>
  <si>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</si>
  <si>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</si>
  <si>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</si>
  <si>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</si>
  <si>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</si>
  <si>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</si>
  <si>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</si>
  <si>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</si>
  <si>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</si>
  <si>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</si>
  <si>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</si>
  <si>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</si>
  <si>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</si>
  <si>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</si>
  <si>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</si>
  <si>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</si>
  <si>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</si>
  <si>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</si>
  <si>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</si>
  <si>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</si>
  <si>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</si>
  <si>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</si>
  <si>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</si>
  <si>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</si>
  <si>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</si>
  <si>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</si>
  <si>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</si>
  <si>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</si>
  <si>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</si>
  <si>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</si>
  <si>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</si>
  <si>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</si>
  <si>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</si>
  <si>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</si>
  <si>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</si>
  <si>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</si>
  <si>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</si>
  <si>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</si>
  <si>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</si>
  <si>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</si>
  <si>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</si>
  <si>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</si>
  <si>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</si>
  <si>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</si>
  <si>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</si>
  <si>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</si>
  <si>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</si>
  <si>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</si>
  <si>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</si>
  <si>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</si>
  <si>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</si>
  <si>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</si>
  <si>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</si>
  <si>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</si>
  <si>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</si>
  <si>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</si>
  <si>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</si>
  <si>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</si>
  <si>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</si>
  <si>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</si>
  <si>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</si>
  <si>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</si>
  <si>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</si>
  <si>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</si>
  <si>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</si>
  <si>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</si>
  <si>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</si>
  <si>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</si>
  <si>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</si>
  <si>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</si>
  <si>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</si>
  <si>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</si>
  <si>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</si>
  <si>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</si>
  <si>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</si>
  <si>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</si>
  <si>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</si>
  <si>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</si>
  <si>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</si>
  <si>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</si>
  <si>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</si>
  <si>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</si>
  <si>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</si>
  <si>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</si>
  <si>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</si>
  <si>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</si>
  <si>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</si>
  <si>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</si>
  <si>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</si>
  <si>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</si>
  <si>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</si>
  <si>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</si>
  <si>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</si>
  <si>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</si>
  <si>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</si>
  <si>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</si>
  <si>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</si>
  <si>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</si>
  <si>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</si>
  <si>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</si>
  <si>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</si>
  <si>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</si>
  <si>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</si>
  <si>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</si>
  <si>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</si>
  <si>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</si>
  <si>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</si>
  <si>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</si>
  <si>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</si>
  <si>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</si>
  <si>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</si>
  <si>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</si>
  <si>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</si>
  <si>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</si>
  <si>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</si>
  <si>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</si>
  <si>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</si>
  <si>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</si>
  <si>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</si>
  <si>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</si>
  <si>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</si>
  <si>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</si>
  <si>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</si>
  <si>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</si>
  <si>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</si>
  <si>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</si>
  <si>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</si>
  <si>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</si>
  <si>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</si>
  <si>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</si>
  <si>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</si>
  <si>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</si>
  <si>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</si>
  <si>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</si>
  <si>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</si>
  <si>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</si>
  <si>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</si>
  <si>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</si>
  <si>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</si>
  <si>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</si>
  <si>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</si>
  <si>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</si>
  <si>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</si>
  <si>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</si>
  <si>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</si>
  <si>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</si>
  <si>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</si>
  <si>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</si>
  <si>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</si>
  <si>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</si>
  <si>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</si>
  <si>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</si>
  <si>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</si>
  <si>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</si>
  <si>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</si>
  <si>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</si>
  <si>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</si>
  <si>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</si>
  <si>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</si>
  <si>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</si>
  <si>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</si>
  <si>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</si>
  <si>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</si>
  <si>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</si>
  <si>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</si>
  <si>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</si>
  <si>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</si>
  <si>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</si>
  <si>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</si>
  <si>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</si>
  <si>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</si>
  <si>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</si>
  <si>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</si>
  <si>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</si>
  <si>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</si>
  <si>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</si>
  <si>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</si>
  <si>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</si>
  <si>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</si>
  <si>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</si>
  <si>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</si>
  <si>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</si>
  <si>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</si>
  <si>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</si>
  <si>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</si>
  <si>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</si>
  <si>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</si>
  <si>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</si>
  <si>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</si>
  <si>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</si>
  <si>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</si>
  <si>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</si>
  <si>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</si>
  <si>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</si>
  <si>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</si>
  <si>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</si>
  <si>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</si>
  <si>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</si>
  <si>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</si>
  <si>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</si>
  <si>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</si>
  <si>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</si>
  <si>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</si>
  <si>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</si>
  <si>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</si>
  <si>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</si>
  <si>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</si>
  <si>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</si>
  <si>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</si>
  <si>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</si>
  <si>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</si>
  <si>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</si>
  <si>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</si>
  <si>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</si>
  <si>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</si>
  <si>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</si>
  <si>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</si>
  <si>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</si>
  <si>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</si>
  <si>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</si>
  <si>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</si>
  <si>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</si>
  <si>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</si>
  <si>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</si>
  <si>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</si>
  <si>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</si>
  <si>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</si>
  <si>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</si>
  <si>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</si>
  <si>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</si>
  <si>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</si>
  <si>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</si>
  <si>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</si>
  <si>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</si>
  <si>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</si>
  <si>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</si>
  <si>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</si>
  <si>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</si>
  <si>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</si>
  <si>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</si>
  <si>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</si>
  <si>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</si>
  <si>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</si>
  <si>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</si>
  <si>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</si>
  <si>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</si>
  <si>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</si>
  <si>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</si>
  <si>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</si>
  <si>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</si>
  <si>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</si>
  <si>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</si>
  <si>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</si>
  <si>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</si>
  <si>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</si>
  <si>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</si>
  <si>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</si>
  <si>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</si>
  <si>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</si>
  <si>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</si>
  <si>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</si>
  <si>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</si>
  <si>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</si>
  <si>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</si>
  <si>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</si>
  <si>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</si>
  <si>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</si>
  <si>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</si>
  <si>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</si>
  <si>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</si>
  <si>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</si>
  <si>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</si>
  <si>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</si>
  <si>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</si>
  <si>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</si>
  <si>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</si>
  <si>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</si>
  <si>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</si>
  <si>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</si>
  <si>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</si>
  <si>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</si>
  <si>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</si>
  <si>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</si>
  <si>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</si>
  <si>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</si>
  <si>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</si>
  <si>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</si>
  <si>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</si>
  <si>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</si>
  <si>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</si>
  <si>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</si>
  <si>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</si>
  <si>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</si>
  <si>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</si>
  <si>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</si>
  <si>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</si>
  <si>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</si>
  <si>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</si>
  <si>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</si>
  <si>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</si>
  <si>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</si>
  <si>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</si>
  <si>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</si>
  <si>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</si>
  <si>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</si>
  <si>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</si>
  <si>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</si>
  <si>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</si>
  <si>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</si>
  <si>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</si>
  <si>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</si>
  <si>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</si>
  <si>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</si>
  <si>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</si>
  <si>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</si>
  <si>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</si>
  <si>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</si>
  <si>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</si>
  <si>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</si>
  <si>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</si>
  <si>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</si>
  <si>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</si>
  <si>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</si>
  <si>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</si>
  <si>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</si>
  <si>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</si>
  <si>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</si>
  <si>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</si>
  <si>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</si>
  <si>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</si>
  <si>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</si>
  <si>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</si>
  <si>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</si>
  <si>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</si>
  <si>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</si>
  <si>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</si>
  <si>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</si>
  <si>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</si>
  <si>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</si>
  <si>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</si>
  <si>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</si>
  <si>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</si>
  <si>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</si>
  <si>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</si>
  <si>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</si>
  <si>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</si>
  <si>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</si>
  <si>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</si>
  <si>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</si>
  <si>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</si>
  <si>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</si>
  <si>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</si>
  <si>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</si>
  <si>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</si>
  <si>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</si>
  <si>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</si>
  <si>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</si>
  <si>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</si>
  <si>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</si>
  <si>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</si>
  <si>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</si>
  <si>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</si>
  <si>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</si>
  <si>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</si>
  <si>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</si>
  <si>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</si>
  <si>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</si>
  <si>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</si>
  <si>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</si>
  <si>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</si>
  <si>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</si>
  <si>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</si>
  <si>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</si>
  <si>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</si>
  <si>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</si>
  <si>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</si>
  <si>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</si>
  <si>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</si>
  <si>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</si>
  <si>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</si>
  <si>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</si>
  <si>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</si>
  <si>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</si>
  <si>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</si>
  <si>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</si>
  <si>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</si>
  <si>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</si>
  <si>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</si>
  <si>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</si>
  <si>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</si>
  <si>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</si>
  <si>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</si>
  <si>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</si>
  <si>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</si>
  <si>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</si>
  <si>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</si>
  <si>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</si>
  <si>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</si>
  <si>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</si>
  <si>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</si>
  <si>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</si>
  <si>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</si>
  <si>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</si>
  <si>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</si>
  <si>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</si>
  <si>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</si>
  <si>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</si>
  <si>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</si>
  <si>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</si>
  <si>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</si>
  <si>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</si>
  <si>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</si>
  <si>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</si>
  <si>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</si>
  <si>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</si>
  <si>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</si>
  <si>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</si>
  <si>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</si>
  <si>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</si>
  <si>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</si>
  <si>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</si>
  <si>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</si>
  <si>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</si>
  <si>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</si>
  <si>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</si>
  <si>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</si>
  <si>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</si>
  <si>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</si>
  <si>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</si>
  <si>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</si>
  <si>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</si>
  <si>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</si>
  <si>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</si>
  <si>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</si>
  <si>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</si>
  <si>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</si>
  <si>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</si>
  <si>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</si>
  <si>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</si>
  <si>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</si>
  <si>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</si>
  <si>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</si>
  <si>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</si>
  <si>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</si>
  <si>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</si>
  <si>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</si>
  <si>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</si>
  <si>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</si>
  <si>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</si>
  <si>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</si>
  <si>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</si>
  <si>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</si>
  <si>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</si>
  <si>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</si>
  <si>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</si>
  <si>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</si>
  <si>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</si>
  <si>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</si>
  <si>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</si>
  <si>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</si>
  <si>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</si>
  <si>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</si>
  <si>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</si>
  <si>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</si>
  <si>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</si>
  <si>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</si>
  <si>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</si>
  <si>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</si>
  <si>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</si>
  <si>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</si>
  <si>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</si>
  <si>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</si>
  <si>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</si>
  <si>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</si>
  <si>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</si>
  <si>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</si>
  <si>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</si>
  <si>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</si>
  <si>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</si>
  <si>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</si>
  <si>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</si>
  <si>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</si>
  <si>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</si>
  <si>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</si>
  <si>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</si>
  <si>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</si>
  <si>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</si>
  <si>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</si>
  <si>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</si>
  <si>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</si>
  <si>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</si>
  <si>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</si>
  <si>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</si>
  <si>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</si>
  <si>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</si>
  <si>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</si>
  <si>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</si>
  <si>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</si>
  <si>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</si>
  <si>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</si>
  <si>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</si>
  <si>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</si>
  <si>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</si>
  <si>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</si>
  <si>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</si>
  <si>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</si>
  <si>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</si>
  <si>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</si>
  <si>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</si>
  <si>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</si>
  <si>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</si>
  <si>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</si>
  <si>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</si>
  <si>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</si>
  <si>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</si>
  <si>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</si>
  <si>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</si>
  <si>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</si>
  <si>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</si>
  <si>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</si>
  <si>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</si>
  <si>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</si>
  <si>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</si>
  <si>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</si>
  <si>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</si>
  <si>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</si>
  <si>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</si>
  <si>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</si>
  <si>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</si>
  <si>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</si>
  <si>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</si>
  <si>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</si>
  <si>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</si>
  <si>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</si>
  <si>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</si>
  <si>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</si>
  <si>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</si>
  <si>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</si>
  <si>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</si>
  <si>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</si>
  <si>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</si>
  <si>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</si>
  <si>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</si>
  <si>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</si>
  <si>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</si>
  <si>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</si>
  <si>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</si>
  <si>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</si>
  <si>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</si>
  <si>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</si>
  <si>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</si>
  <si>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</si>
  <si>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</si>
  <si>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</si>
  <si>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</si>
  <si>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</si>
  <si>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</si>
  <si>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</si>
  <si>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</si>
  <si>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</si>
  <si>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</si>
  <si>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</si>
  <si>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</si>
  <si>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</si>
  <si>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</si>
  <si>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</si>
  <si>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</si>
  <si>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</si>
  <si>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</si>
  <si>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</si>
  <si>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</si>
  <si>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</si>
  <si>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</si>
  <si>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</si>
  <si>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</si>
  <si>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</si>
  <si>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</si>
  <si>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</si>
  <si>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</si>
  <si>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</si>
  <si>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</si>
  <si>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</si>
  <si>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</si>
  <si>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</si>
  <si>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</si>
  <si>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</si>
  <si>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</si>
  <si>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</si>
  <si>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</si>
  <si>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</si>
  <si>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</si>
  <si>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</si>
  <si>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</si>
  <si>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</si>
  <si>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</si>
  <si>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</si>
  <si>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</si>
  <si>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</si>
  <si>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</si>
  <si>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</si>
  <si>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</si>
  <si>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</si>
  <si>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</si>
  <si>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</si>
  <si>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</si>
  <si>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</si>
  <si>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</si>
  <si>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</si>
  <si>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</si>
  <si>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</si>
  <si>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</si>
  <si>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</si>
  <si>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</si>
  <si>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</si>
  <si>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</si>
  <si>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</si>
  <si>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</si>
  <si>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</si>
  <si>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</si>
  <si>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</si>
  <si>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</si>
  <si>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</si>
  <si>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</si>
  <si>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</si>
  <si>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</si>
  <si>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</si>
  <si>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</si>
  <si>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</si>
  <si>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</si>
  <si>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</si>
  <si>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</si>
  <si>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</si>
  <si>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</si>
  <si>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</si>
  <si>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</si>
  <si>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</si>
  <si>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</si>
  <si>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</si>
  <si>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</si>
  <si>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</si>
  <si>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</si>
  <si>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</si>
  <si>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</si>
  <si>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</si>
  <si>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</si>
  <si>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</si>
  <si>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</si>
  <si>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</si>
  <si>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</si>
  <si>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</si>
  <si>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</si>
  <si>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</si>
  <si>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</si>
  <si>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</si>
  <si>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</si>
  <si>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</si>
  <si>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</si>
  <si>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</si>
  <si>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</si>
  <si>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</si>
  <si>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</si>
  <si>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</si>
  <si>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</si>
  <si>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</si>
  <si>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</si>
  <si>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</si>
  <si>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</si>
  <si>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</si>
  <si>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</si>
  <si>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</si>
  <si>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</si>
  <si>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</si>
  <si>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</si>
  <si>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</si>
  <si>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</si>
  <si>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</si>
  <si>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</si>
  <si>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</si>
  <si>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</si>
  <si>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</si>
  <si>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</si>
  <si>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</si>
  <si>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</si>
  <si>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</si>
  <si>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</si>
  <si>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</si>
  <si>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</si>
  <si>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</si>
  <si>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</si>
  <si>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</si>
  <si>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</si>
  <si>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</si>
  <si>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</si>
  <si>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</si>
  <si>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</si>
  <si>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</si>
  <si>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</si>
  <si>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</si>
  <si>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</si>
  <si>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</si>
  <si>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</si>
  <si>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</si>
  <si>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</si>
  <si>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</si>
  <si>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</si>
  <si>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</si>
  <si>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</si>
  <si>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</si>
  <si>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</si>
  <si>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</si>
  <si>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</si>
  <si>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</si>
  <si>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</si>
  <si>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</si>
  <si>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</si>
  <si>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</si>
  <si>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</si>
  <si>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</si>
  <si>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</si>
  <si>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</si>
  <si>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</si>
  <si>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</si>
  <si>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</si>
  <si>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</si>
  <si>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</si>
  <si>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</si>
  <si>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</si>
  <si>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</si>
  <si>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</si>
  <si>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</si>
  <si>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</si>
  <si>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</si>
  <si>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</si>
  <si>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</si>
  <si>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</si>
  <si>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</si>
  <si>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</si>
  <si>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</si>
  <si>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</si>
  <si>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</si>
  <si>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</si>
  <si>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</si>
  <si>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</si>
  <si>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</si>
  <si>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</si>
  <si>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</si>
  <si>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</si>
  <si>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</si>
  <si>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</si>
  <si>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</si>
  <si>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</si>
  <si>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</si>
  <si>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</si>
  <si>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</si>
  <si>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</si>
  <si>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</si>
  <si>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</si>
  <si>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</si>
  <si>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</si>
  <si>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</si>
  <si>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</si>
  <si>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</si>
  <si>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</si>
  <si>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</si>
  <si>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</si>
  <si>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</si>
  <si>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</si>
  <si>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</si>
  <si>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</si>
  <si>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</si>
  <si>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</si>
  <si>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</si>
  <si>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</si>
  <si>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</si>
  <si>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</si>
  <si>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</si>
  <si>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</si>
  <si>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</si>
  <si>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</si>
  <si>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</si>
  <si>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</si>
  <si>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</si>
  <si>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</si>
  <si>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</si>
  <si>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</si>
  <si>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</si>
  <si>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</si>
  <si>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</si>
  <si>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</si>
  <si>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</si>
  <si>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</si>
  <si>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</si>
  <si>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</si>
  <si>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</si>
  <si>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</si>
  <si>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</si>
  <si>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</si>
  <si>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</si>
  <si>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</si>
  <si>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</si>
  <si>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</si>
  <si>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</si>
  <si>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</si>
  <si>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</si>
  <si>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</si>
  <si>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</si>
  <si>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</si>
  <si>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</si>
  <si>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</si>
  <si>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</si>
  <si>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</si>
  <si>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</si>
  <si>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</si>
  <si>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</si>
  <si>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</si>
  <si>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</si>
  <si>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</si>
  <si>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</si>
  <si>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</si>
  <si>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</si>
  <si>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</si>
  <si>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</si>
  <si>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</si>
  <si>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</si>
  <si>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</si>
  <si>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</si>
  <si>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</si>
  <si>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</si>
  <si>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</si>
  <si>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</si>
  <si>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</si>
  <si>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</si>
  <si>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</si>
  <si>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</si>
  <si>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</si>
  <si>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</si>
  <si>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</si>
  <si>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</si>
  <si>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</si>
  <si>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</si>
  <si>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</si>
  <si>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</si>
  <si>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</si>
  <si>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</si>
  <si>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</si>
  <si>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</si>
  <si>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</si>
  <si>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</si>
  <si>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</si>
  <si>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</si>
  <si>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</si>
  <si>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</si>
  <si>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</si>
  <si>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</si>
  <si>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</si>
  <si>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</si>
  <si>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</si>
  <si>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</si>
  <si>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</si>
  <si>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</si>
  <si>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</si>
  <si>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</si>
  <si>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</si>
  <si>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</si>
  <si>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</si>
  <si>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</si>
  <si>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</si>
  <si>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</si>
  <si>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</si>
  <si>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</si>
  <si>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</si>
  <si>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</si>
  <si>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</si>
  <si>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</si>
  <si>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</si>
  <si>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</si>
  <si>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</si>
  <si>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</si>
  <si>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</si>
  <si>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</si>
  <si>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</si>
  <si>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</si>
  <si>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</si>
  <si>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</si>
  <si>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</si>
  <si>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</si>
  <si>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</si>
  <si>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</si>
  <si>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</si>
  <si>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</si>
  <si>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</si>
  <si>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</si>
  <si>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</si>
  <si>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</si>
  <si>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</si>
  <si>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</si>
  <si>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</si>
  <si>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</si>
  <si>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</si>
  <si>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</si>
  <si>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</si>
  <si>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</si>
  <si>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</si>
  <si>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</si>
  <si>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</si>
  <si>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</si>
  <si>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</si>
  <si>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</si>
  <si>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</si>
  <si>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</si>
  <si>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</si>
  <si>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</si>
  <si>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</si>
  <si>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</si>
  <si>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</si>
  <si>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</si>
  <si>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</si>
  <si>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</si>
  <si>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</si>
  <si>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</si>
  <si>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</si>
  <si>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</si>
  <si>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</si>
  <si>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</si>
  <si>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</si>
  <si>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</si>
  <si>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</si>
  <si>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</si>
  <si>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</si>
  <si>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</si>
  <si>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</si>
  <si>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</si>
  <si>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</si>
  <si>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</si>
  <si>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</si>
  <si>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</si>
  <si>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</si>
  <si>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</si>
  <si>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</si>
  <si>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</si>
  <si>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</si>
  <si>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</si>
  <si>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</si>
  <si>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</si>
  <si>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</si>
  <si>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</si>
  <si>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</si>
  <si>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</si>
  <si>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</si>
  <si>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</si>
  <si>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</si>
  <si>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</si>
  <si>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</si>
  <si>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</si>
  <si>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</si>
  <si>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</si>
  <si>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</si>
  <si>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</si>
  <si>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</si>
  <si>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</si>
  <si>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</si>
  <si>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</si>
  <si>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</si>
  <si>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</si>
  <si>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</si>
  <si>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</si>
  <si>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</si>
  <si>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</si>
  <si>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</si>
  <si>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</si>
  <si>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</si>
  <si>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</si>
  <si>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</si>
  <si>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</si>
  <si>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</si>
  <si>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</si>
  <si>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</si>
  <si>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</si>
  <si>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</si>
  <si>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</si>
  <si>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</si>
  <si>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</si>
  <si>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</si>
  <si>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</si>
  <si>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</si>
  <si>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</si>
  <si>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</si>
  <si>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</si>
  <si>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</si>
  <si>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</si>
  <si>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</si>
  <si>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</si>
  <si>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</si>
  <si>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</si>
  <si>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</si>
  <si>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</si>
  <si>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</si>
  <si>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</si>
  <si>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</si>
  <si>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</si>
  <si>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</si>
  <si>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</si>
  <si>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</si>
  <si>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</si>
  <si>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</si>
  <si>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</si>
  <si>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</si>
  <si>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</si>
  <si>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</si>
  <si>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</si>
  <si>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</si>
  <si>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</si>
  <si>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</si>
  <si>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</si>
  <si>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</si>
  <si>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</si>
  <si>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</si>
  <si>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</si>
  <si>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</si>
  <si>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</si>
  <si>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</si>
  <si>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</si>
  <si>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</si>
  <si>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</si>
  <si>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</si>
  <si>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</si>
  <si>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</si>
  <si>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</si>
  <si>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</si>
  <si>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</si>
  <si>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</si>
  <si>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</si>
  <si>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</si>
  <si>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</si>
  <si>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</si>
  <si>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</si>
  <si>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</si>
  <si>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</si>
  <si>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</si>
  <si>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</si>
  <si>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</si>
  <si>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</si>
  <si>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</si>
  <si>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</si>
  <si>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</si>
  <si>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</si>
  <si>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</si>
  <si>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</si>
  <si>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</si>
  <si>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</si>
  <si>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</si>
  <si>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</si>
  <si>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</si>
  <si>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</si>
  <si>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</si>
  <si>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</si>
  <si>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</si>
  <si>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</si>
  <si>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</si>
  <si>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</si>
  <si>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</si>
  <si>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</si>
  <si>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</si>
  <si>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</si>
  <si>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</si>
  <si>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</si>
  <si>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</si>
  <si>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</si>
  <si>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</si>
  <si>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</si>
  <si>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</si>
  <si>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</si>
  <si>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</si>
  <si>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</si>
  <si>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</si>
  <si>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</si>
  <si>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</si>
  <si>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</si>
  <si>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</si>
  <si>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</si>
  <si>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</si>
  <si>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</si>
  <si>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</si>
  <si>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</si>
  <si>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</si>
  <si>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</si>
  <si>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</si>
  <si>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</si>
  <si>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</si>
  <si>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</si>
  <si>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</si>
  <si>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</si>
  <si>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</si>
  <si>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</si>
  <si>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</si>
  <si>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</si>
  <si>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</si>
  <si>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</si>
  <si>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</si>
  <si>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</si>
  <si>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</si>
  <si>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</si>
  <si>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</si>
  <si>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</si>
  <si>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</si>
  <si>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</si>
  <si>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</si>
  <si>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</si>
  <si>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</si>
  <si>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</si>
  <si>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</si>
  <si>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</si>
  <si>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</si>
  <si>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</si>
  <si>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</si>
  <si>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</si>
  <si>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</si>
  <si>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</si>
  <si>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</si>
  <si>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</si>
  <si>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</si>
  <si>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</si>
  <si>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</si>
  <si>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</si>
  <si>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</si>
  <si>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</si>
  <si>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</si>
  <si>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</si>
  <si>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</si>
  <si>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</si>
  <si>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</si>
  <si>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</si>
  <si>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</si>
  <si>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</si>
  <si>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</si>
  <si>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</si>
  <si>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</si>
  <si>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</si>
  <si>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</si>
  <si>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</si>
  <si>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</si>
  <si>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</si>
  <si>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</si>
  <si>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</si>
  <si>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</si>
  <si>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</si>
  <si>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</si>
  <si>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</si>
  <si>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</si>
  <si>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</si>
  <si>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</si>
  <si>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</si>
  <si>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</si>
  <si>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</si>
  <si>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</si>
  <si>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</si>
  <si>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</si>
  <si>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</si>
  <si>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</si>
  <si>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</si>
  <si>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</si>
  <si>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</si>
  <si>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</si>
  <si>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</si>
  <si>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</si>
  <si>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</si>
  <si>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</si>
  <si>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</si>
  <si>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</si>
  <si>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</si>
  <si>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</si>
  <si>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</si>
  <si>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</si>
  <si>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</si>
  <si>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</si>
  <si>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</si>
  <si>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</si>
  <si>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</si>
  <si>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</si>
  <si>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</si>
  <si>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</si>
  <si>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</si>
  <si>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</si>
  <si>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</si>
  <si>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</si>
  <si>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</si>
  <si>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</si>
  <si>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</si>
  <si>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</si>
  <si>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</si>
  <si>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</si>
  <si>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</si>
  <si>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</si>
  <si>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</si>
  <si>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</si>
  <si>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</si>
  <si>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</si>
  <si>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</si>
  <si>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</si>
  <si>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</si>
  <si>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</si>
  <si>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</si>
  <si>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</si>
  <si>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</si>
  <si>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</si>
  <si>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</si>
  <si>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</si>
  <si>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</si>
  <si>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</si>
  <si>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</si>
  <si>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</si>
  <si>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</si>
  <si>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</si>
  <si>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</si>
  <si>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</si>
  <si>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</si>
  <si>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</si>
  <si>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</si>
  <si>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</si>
  <si>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</si>
  <si>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</si>
  <si>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</si>
  <si>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</si>
  <si>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</si>
  <si>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</si>
  <si>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</si>
  <si>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</si>
  <si>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</si>
  <si>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</si>
  <si>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</si>
  <si>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</si>
  <si>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</si>
  <si>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</si>
  <si>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</si>
  <si>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</si>
  <si>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</si>
  <si>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</si>
  <si>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</si>
  <si>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</si>
  <si>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</si>
  <si>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</si>
  <si>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</si>
  <si>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</si>
  <si>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</si>
  <si>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</si>
  <si>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</si>
  <si>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</si>
  <si>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</si>
  <si>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</si>
  <si>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</si>
  <si>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</si>
  <si>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</si>
  <si>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</si>
  <si>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</si>
  <si>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</si>
  <si>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</si>
  <si>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</si>
  <si>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</si>
  <si>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</si>
  <si>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</si>
  <si>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</si>
  <si>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</si>
  <si>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</si>
  <si>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</si>
  <si>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</si>
  <si>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</si>
  <si>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</si>
  <si>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</si>
  <si>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</si>
  <si>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</si>
  <si>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</si>
  <si>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</si>
  <si>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</si>
  <si>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</si>
  <si>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</si>
  <si>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</si>
  <si>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</si>
  <si>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</si>
  <si>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</si>
  <si>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</si>
  <si>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</si>
  <si>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</si>
  <si>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</si>
  <si>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</si>
  <si>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</si>
  <si>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</si>
  <si>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</si>
  <si>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</si>
  <si>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</si>
  <si>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</si>
  <si>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</si>
  <si>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</si>
  <si>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</si>
  <si>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</si>
  <si>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</si>
  <si>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</si>
  <si>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</si>
  <si>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</si>
  <si>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</si>
  <si>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</si>
  <si>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</si>
  <si>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</si>
  <si>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</si>
  <si>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</si>
  <si>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</si>
  <si>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</si>
  <si>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</si>
  <si>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</si>
  <si>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</si>
  <si>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</si>
  <si>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</si>
  <si>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</si>
  <si>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</si>
  <si>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</si>
  <si>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</si>
  <si>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</si>
  <si>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</si>
  <si>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</si>
  <si>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</si>
  <si>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</si>
  <si>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</si>
  <si>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</si>
  <si>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</si>
  <si>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</si>
  <si>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</si>
  <si>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</si>
  <si>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</si>
  <si>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</si>
  <si>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</si>
  <si>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</si>
  <si>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</si>
  <si>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</si>
  <si>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</si>
  <si>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</si>
  <si>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</si>
  <si>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</si>
  <si>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</si>
  <si>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</si>
  <si>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</si>
  <si>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</si>
  <si>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</si>
  <si>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</si>
  <si>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</si>
  <si>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</si>
  <si>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</si>
  <si>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</si>
  <si>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</si>
  <si>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</si>
  <si>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</si>
  <si>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</si>
  <si>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</si>
  <si>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</si>
  <si>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</si>
  <si>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</si>
  <si>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</si>
  <si>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</si>
  <si>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</si>
  <si>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</si>
  <si>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</si>
  <si>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</si>
  <si>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</si>
  <si>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</si>
  <si>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</si>
  <si>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</si>
  <si>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</si>
  <si>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</si>
  <si>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</si>
  <si>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</si>
  <si>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</si>
  <si>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</si>
  <si>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</si>
  <si>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</si>
  <si>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</si>
  <si>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</si>
  <si>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</si>
  <si>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</si>
  <si>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</si>
  <si>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</si>
  <si>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</si>
  <si>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</si>
  <si>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</si>
  <si>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</si>
  <si>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</si>
  <si>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</si>
  <si>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</si>
  <si>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</si>
  <si>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</si>
  <si>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</si>
  <si>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</si>
  <si>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</si>
  <si>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</si>
  <si>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</si>
  <si>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</si>
  <si>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</si>
  <si>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</si>
  <si>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</si>
  <si>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</si>
  <si>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</si>
  <si>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</si>
  <si>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</si>
  <si>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</si>
  <si>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</si>
  <si>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</si>
  <si>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</si>
  <si>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</si>
  <si>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</si>
  <si>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</si>
  <si>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</si>
  <si>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</si>
  <si>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</si>
  <si>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</si>
  <si>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</si>
  <si>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</si>
  <si>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</si>
  <si>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</si>
  <si>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</si>
  <si>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</si>
  <si>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</si>
  <si>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</si>
  <si>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</si>
  <si>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</si>
  <si>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</si>
  <si>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</si>
  <si>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</si>
  <si>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</si>
  <si>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</si>
  <si>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</si>
  <si>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</si>
  <si>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</si>
  <si>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</si>
  <si>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</si>
  <si>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</si>
  <si>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</si>
  <si>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</si>
  <si>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</si>
  <si>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</si>
  <si>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</si>
  <si>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</si>
  <si>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</si>
  <si>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</si>
  <si>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</si>
  <si>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</si>
  <si>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</si>
  <si>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</si>
  <si>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</si>
  <si>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</si>
  <si>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</si>
  <si>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</si>
  <si>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</si>
  <si>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</si>
  <si>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</si>
  <si>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</si>
  <si>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</si>
  <si>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</si>
  <si>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</si>
  <si>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</si>
  <si>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</si>
  <si>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</si>
  <si>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</si>
  <si>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</si>
  <si>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</si>
  <si>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</si>
  <si>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</si>
  <si>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</si>
  <si>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</si>
  <si>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</si>
  <si>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</si>
  <si>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</si>
  <si>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</si>
  <si>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</si>
  <si>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</si>
  <si>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</si>
  <si>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</si>
  <si>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</si>
  <si>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</si>
  <si>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</si>
  <si>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</si>
  <si>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</si>
  <si>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</si>
  <si>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</si>
  <si>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</si>
  <si>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</si>
  <si>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</si>
  <si>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</si>
  <si>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</si>
  <si>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</si>
  <si>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</si>
  <si>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</si>
  <si>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</si>
  <si>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</si>
  <si>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</si>
  <si>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</si>
  <si>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</si>
  <si>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</si>
  <si>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</si>
  <si>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</si>
  <si>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</si>
  <si>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</si>
  <si>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</si>
  <si>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</si>
  <si>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</si>
  <si>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</si>
  <si>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</si>
  <si>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</si>
  <si>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</si>
  <si>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</si>
  <si>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</si>
  <si>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</si>
  <si>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</si>
  <si>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</si>
  <si>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</si>
  <si>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</si>
  <si>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</si>
  <si>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</si>
  <si>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</si>
  <si>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</si>
  <si>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</si>
  <si>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</si>
  <si>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</si>
  <si>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</si>
  <si>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</si>
  <si>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</si>
  <si>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</si>
  <si>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</si>
  <si>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</si>
  <si>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</si>
  <si>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</si>
  <si>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</si>
  <si>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</si>
  <si>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</si>
  <si>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</si>
  <si>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</si>
  <si>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</si>
  <si>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</si>
  <si>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</si>
  <si>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</si>
  <si>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</si>
  <si>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</si>
  <si>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</si>
  <si>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</si>
  <si>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</si>
  <si>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</si>
  <si>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</si>
  <si>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</si>
  <si>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</si>
  <si>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</si>
  <si>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</si>
  <si>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</si>
  <si>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</si>
  <si>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</si>
  <si>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</si>
  <si>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</si>
  <si>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</si>
  <si>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</si>
  <si>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</si>
  <si>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</si>
  <si>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</si>
  <si>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</si>
  <si>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</si>
  <si>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</si>
  <si>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</si>
  <si>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</si>
  <si>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</si>
  <si>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</si>
  <si>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</si>
  <si>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</si>
  <si>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</si>
  <si>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</si>
  <si>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</si>
  <si>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</si>
  <si>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</si>
  <si>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</si>
  <si>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</si>
  <si>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</si>
  <si>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</si>
  <si>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</si>
  <si>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</si>
  <si>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</si>
  <si>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</si>
  <si>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</si>
  <si>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</si>
  <si>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</si>
  <si>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</si>
  <si>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</si>
  <si>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</si>
  <si>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</si>
  <si>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</si>
  <si>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</si>
  <si>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</si>
  <si>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</si>
  <si>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</si>
  <si>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</si>
  <si>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</si>
  <si>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</si>
  <si>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</si>
  <si>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</si>
  <si>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</si>
  <si>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</si>
  <si>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</si>
  <si>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</si>
  <si>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</si>
  <si>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</si>
  <si>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</si>
  <si>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</si>
  <si>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</si>
  <si>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</si>
  <si>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</si>
  <si>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</si>
  <si>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</si>
  <si>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</si>
  <si>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</si>
  <si>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</si>
  <si>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</si>
  <si>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</si>
  <si>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</si>
  <si>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</si>
  <si>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</si>
  <si>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</si>
  <si>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</si>
  <si>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</si>
  <si>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</si>
  <si>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</si>
  <si>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</si>
  <si>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</si>
  <si>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</si>
  <si>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</si>
  <si>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</si>
  <si>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</si>
  <si>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</si>
  <si>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</si>
  <si>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</si>
  <si>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</si>
  <si>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</si>
  <si>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</si>
  <si>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</si>
  <si>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</si>
  <si>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</si>
  <si>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</si>
  <si>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</si>
  <si>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</si>
  <si>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</si>
  <si>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</si>
  <si>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</si>
  <si>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</si>
  <si>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</si>
  <si>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</si>
  <si>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</si>
  <si>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</si>
  <si>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</si>
  <si>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</si>
  <si>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</si>
  <si>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</si>
  <si>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</si>
  <si>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</si>
  <si>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</si>
  <si>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</si>
  <si>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</si>
  <si>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</si>
  <si>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</si>
  <si>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</si>
  <si>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</si>
  <si>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</si>
  <si>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</si>
  <si>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</si>
  <si>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</si>
  <si>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</si>
  <si>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</si>
  <si>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</si>
  <si>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</si>
  <si>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</si>
  <si>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</si>
  <si>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</si>
  <si>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</si>
  <si>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</si>
  <si>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</si>
  <si>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</si>
  <si>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</si>
  <si>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</si>
  <si>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</si>
  <si>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</si>
  <si>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</si>
  <si>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</si>
  <si>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</si>
  <si>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</si>
  <si>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</si>
  <si>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</si>
  <si>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</si>
  <si>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</si>
  <si>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</si>
  <si>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</si>
  <si>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</si>
  <si>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</si>
  <si>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</si>
  <si>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</si>
  <si>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</si>
  <si>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</si>
  <si>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</si>
  <si>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</si>
  <si>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</si>
  <si>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</si>
  <si>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</si>
  <si>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</si>
  <si>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</si>
  <si>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</si>
  <si>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</si>
  <si>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</si>
  <si>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</si>
  <si>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</si>
  <si>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</si>
  <si>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</si>
  <si>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</si>
  <si>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</si>
  <si>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</si>
  <si>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</si>
  <si>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</si>
  <si>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</si>
  <si>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</si>
  <si>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</si>
  <si>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</si>
  <si>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</si>
  <si>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</si>
  <si>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</si>
  <si>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</si>
  <si>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</si>
  <si>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</si>
  <si>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</si>
  <si>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</si>
  <si>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</si>
  <si>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</si>
  <si>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</si>
  <si>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</si>
  <si>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</si>
  <si>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</si>
  <si>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</si>
  <si>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</si>
  <si>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</si>
  <si>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</si>
  <si>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</si>
  <si>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</si>
  <si>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</si>
  <si>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</si>
  <si>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</si>
  <si>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</si>
  <si>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</si>
  <si>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</si>
  <si>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</si>
  <si>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</si>
  <si>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</si>
  <si>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</si>
  <si>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</si>
  <si>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</si>
  <si>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</si>
  <si>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</si>
  <si>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</si>
  <si>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</si>
  <si>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</si>
  <si>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</si>
  <si>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</si>
  <si>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</si>
  <si>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</si>
  <si>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</si>
  <si>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</si>
  <si>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</si>
  <si>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</si>
  <si>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</si>
  <si>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</si>
  <si>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</si>
  <si>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</si>
  <si>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</si>
  <si>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</si>
  <si>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</si>
  <si>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</si>
  <si>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</si>
  <si>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</si>
  <si>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</si>
  <si>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</si>
  <si>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</si>
  <si>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</si>
  <si>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</si>
  <si>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</si>
  <si>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</si>
  <si>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</si>
  <si>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</si>
  <si>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</si>
  <si>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</si>
  <si>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</si>
  <si>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</si>
  <si>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</si>
  <si>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</si>
  <si>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</si>
  <si>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</si>
  <si>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</si>
  <si>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</si>
  <si>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</si>
  <si>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</si>
  <si>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</si>
  <si>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</si>
  <si>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</si>
  <si>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</si>
  <si>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</si>
  <si>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</si>
  <si>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</si>
  <si>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</si>
  <si>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</si>
  <si>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</si>
  <si>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</si>
  <si>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</si>
  <si>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</si>
  <si>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</si>
  <si>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</si>
  <si>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</si>
  <si>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</si>
  <si>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</si>
  <si>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</si>
  <si>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</si>
  <si>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</si>
  <si>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</si>
  <si>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</si>
  <si>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</si>
  <si>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</si>
  <si>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</si>
  <si>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</si>
  <si>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</si>
  <si>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</si>
  <si>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</si>
  <si>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</si>
  <si>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</si>
  <si>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</si>
  <si>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</si>
  <si>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</si>
  <si>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</si>
  <si>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</si>
  <si>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</si>
  <si>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</si>
  <si>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</si>
  <si>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</si>
  <si>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</si>
  <si>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</si>
  <si>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</si>
  <si>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</si>
  <si>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</si>
  <si>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</si>
  <si>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</si>
  <si>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</si>
  <si>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</si>
  <si>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</si>
  <si>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</si>
  <si>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</si>
  <si>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</si>
  <si>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</si>
  <si>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</si>
  <si>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</si>
  <si>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</si>
  <si>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</si>
  <si>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</si>
  <si>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</si>
  <si>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</si>
  <si>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</si>
  <si>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</si>
  <si>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</si>
  <si>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</si>
  <si>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</si>
  <si>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</si>
  <si>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</si>
  <si>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</si>
  <si>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</si>
  <si>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</si>
  <si>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</si>
  <si>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</si>
  <si>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</si>
  <si>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</si>
  <si>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</si>
  <si>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</si>
  <si>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</si>
  <si>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</si>
  <si>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</si>
  <si>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</si>
  <si>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</si>
  <si>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</si>
  <si>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</si>
  <si>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</si>
  <si>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</si>
  <si>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</si>
  <si>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</si>
  <si>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</si>
  <si>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</si>
  <si>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</si>
  <si>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</si>
  <si>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</si>
  <si>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</si>
  <si>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</si>
  <si>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</si>
  <si>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</si>
  <si>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</si>
  <si>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</si>
  <si>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</si>
  <si>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</si>
  <si>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</si>
  <si>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</si>
  <si>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</si>
  <si>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</si>
  <si>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</si>
  <si>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</si>
  <si>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</si>
  <si>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</si>
  <si>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</si>
  <si>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</si>
  <si>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</si>
  <si>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</si>
  <si>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</si>
  <si>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</si>
  <si>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</si>
  <si>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</si>
  <si>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</si>
  <si>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</si>
  <si>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</si>
  <si>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</si>
  <si>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</si>
  <si>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</si>
  <si>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</si>
  <si>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</si>
  <si>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</si>
  <si>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</si>
  <si>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</si>
  <si>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</si>
  <si>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</si>
  <si>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</si>
  <si>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</si>
  <si>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</si>
  <si>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</si>
  <si>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</si>
  <si>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</si>
  <si>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</si>
  <si>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</si>
  <si>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</si>
  <si>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</si>
  <si>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</si>
  <si>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</si>
  <si>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</si>
  <si>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</si>
  <si>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</si>
  <si>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</si>
  <si>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</si>
  <si>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</si>
  <si>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</si>
  <si>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</si>
  <si>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</si>
  <si>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</si>
  <si>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</si>
  <si>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</si>
  <si>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</si>
  <si>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</si>
  <si>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</si>
  <si>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</si>
  <si>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</si>
  <si>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</si>
  <si>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</si>
  <si>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</si>
  <si>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</si>
  <si>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</si>
  <si>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</si>
  <si>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</si>
  <si>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</si>
  <si>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</si>
  <si>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</si>
  <si>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</si>
  <si>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</si>
  <si>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</si>
  <si>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</si>
  <si>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</si>
  <si>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</si>
  <si>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</si>
  <si>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</si>
  <si>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</si>
  <si>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</si>
  <si>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</si>
  <si>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</si>
  <si>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</si>
  <si>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</si>
  <si>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</si>
  <si>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</si>
  <si>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</si>
  <si>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</si>
  <si>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</si>
  <si>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</si>
  <si>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</si>
  <si>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</si>
  <si>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</si>
  <si>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</si>
  <si>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</si>
  <si>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</si>
  <si>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</si>
  <si>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</si>
  <si>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</si>
  <si>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</si>
  <si>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</si>
  <si>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</si>
  <si>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</si>
  <si>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</si>
  <si>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</si>
  <si>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</si>
  <si>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</si>
  <si>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</si>
  <si>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</si>
  <si>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</si>
  <si>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</si>
  <si>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</si>
  <si>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</si>
  <si>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</si>
  <si>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</si>
  <si>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</si>
  <si>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</si>
  <si>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</si>
  <si>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</si>
  <si>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</si>
  <si>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</si>
  <si>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</si>
  <si>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</si>
  <si>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</si>
  <si>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</si>
  <si>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</si>
  <si>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</si>
  <si>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</si>
  <si>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</si>
  <si>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</si>
  <si>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</si>
  <si>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</si>
  <si>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</si>
  <si>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</si>
  <si>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</si>
  <si>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</si>
  <si>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</si>
  <si>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</si>
  <si>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</si>
  <si>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</si>
  <si>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</si>
  <si>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</si>
  <si>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</si>
  <si>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</si>
  <si>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</si>
  <si>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</si>
  <si>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</si>
  <si>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</si>
  <si>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</si>
  <si>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</si>
  <si>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</si>
  <si>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</si>
  <si>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</si>
  <si>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</si>
  <si>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</si>
  <si>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</si>
  <si>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</si>
  <si>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</si>
  <si>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</si>
  <si>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</si>
  <si>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</si>
  <si>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</si>
  <si>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</si>
  <si>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</si>
  <si>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</si>
  <si>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</si>
  <si>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</si>
  <si>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</si>
  <si>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</si>
  <si>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</si>
  <si>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</si>
  <si>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</si>
  <si>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</si>
  <si>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</si>
  <si>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</si>
  <si>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</si>
  <si>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</si>
  <si>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</si>
  <si>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</si>
  <si>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</si>
  <si>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</si>
  <si>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</si>
  <si>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</si>
  <si>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</si>
  <si>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</si>
  <si>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</si>
  <si>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</si>
  <si>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</si>
  <si>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</si>
  <si>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</si>
  <si>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</si>
  <si>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</si>
  <si>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</si>
  <si>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</si>
  <si>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</si>
  <si>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</si>
  <si>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</si>
  <si>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</si>
  <si>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</si>
  <si>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</si>
  <si>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</si>
  <si>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</si>
  <si>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</si>
  <si>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</si>
  <si>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</si>
  <si>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</si>
  <si>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</si>
  <si>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</si>
  <si>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</si>
  <si>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</si>
  <si>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</si>
  <si>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</si>
  <si>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</si>
  <si>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</si>
  <si>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</si>
  <si>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</si>
  <si>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</si>
  <si>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</si>
  <si>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</si>
  <si>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</si>
  <si>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</si>
  <si>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</si>
  <si>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</si>
  <si>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</si>
  <si>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</si>
  <si>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</si>
  <si>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</si>
  <si>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</si>
  <si>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</si>
  <si>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</si>
  <si>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</si>
  <si>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</si>
  <si>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</si>
  <si>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</si>
  <si>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</si>
  <si>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</si>
  <si>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</si>
  <si>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</si>
  <si>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</si>
  <si>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</si>
  <si>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</si>
  <si>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</si>
  <si>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</si>
  <si>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</si>
  <si>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</si>
  <si>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</si>
  <si>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</si>
  <si>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</si>
  <si>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</si>
  <si>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</si>
  <si>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</si>
  <si>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</si>
  <si>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</si>
  <si>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</si>
  <si>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</si>
  <si>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</si>
  <si>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</si>
  <si>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</si>
  <si>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</si>
  <si>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</si>
  <si>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</si>
  <si>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</si>
  <si>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</si>
  <si>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</si>
  <si>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</si>
  <si>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</si>
  <si>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</si>
  <si>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</si>
  <si>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</si>
  <si>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</si>
  <si>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</si>
  <si>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</si>
  <si>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</si>
  <si>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</si>
  <si>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</si>
  <si>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</si>
  <si>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</si>
  <si>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</si>
  <si>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</si>
  <si>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</si>
  <si>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</si>
  <si>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</si>
  <si>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</si>
  <si>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</si>
  <si>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</si>
  <si>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</si>
  <si>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</si>
  <si>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</si>
  <si>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</si>
  <si>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</si>
  <si>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</si>
  <si>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</si>
  <si>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</si>
  <si>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</si>
  <si>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</si>
  <si>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</si>
  <si>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</si>
  <si>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</si>
  <si>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</si>
  <si>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</si>
  <si>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</si>
  <si>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</si>
  <si>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</si>
  <si>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</si>
  <si>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</si>
  <si>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</si>
  <si>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</si>
  <si>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</si>
  <si>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</si>
  <si>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</si>
  <si>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</si>
  <si>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</si>
  <si>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</si>
  <si>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</si>
  <si>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</si>
  <si>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</si>
  <si>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</si>
  <si>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</si>
  <si>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</si>
  <si>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</si>
  <si>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</si>
  <si>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</si>
  <si>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</si>
  <si>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</si>
  <si>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</si>
  <si>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</si>
  <si>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</si>
  <si>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</si>
  <si>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</si>
  <si>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</si>
  <si>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</si>
  <si>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</si>
  <si>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</si>
  <si>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</si>
  <si>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</si>
  <si>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</si>
  <si>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</si>
  <si>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</si>
  <si>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</si>
  <si>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</si>
  <si>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</si>
  <si>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</si>
  <si>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</si>
  <si>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</si>
  <si>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</si>
  <si>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</si>
  <si>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</si>
  <si>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</si>
  <si>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</si>
  <si>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</si>
  <si>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</si>
  <si>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</si>
  <si>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</si>
  <si>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</si>
  <si>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</si>
  <si>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</si>
  <si>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</si>
  <si>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</si>
  <si>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</si>
  <si>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</si>
  <si>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</si>
  <si>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</si>
  <si>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</si>
  <si>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</si>
  <si>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</si>
  <si>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</si>
  <si>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</si>
  <si>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</si>
  <si>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</si>
  <si>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</si>
  <si>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</si>
  <si>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</si>
  <si>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</si>
  <si>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</si>
  <si>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</si>
  <si>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</si>
  <si>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</si>
  <si>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</si>
  <si>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</si>
  <si>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</si>
  <si>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</si>
  <si>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</si>
  <si>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</si>
  <si>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</si>
  <si>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</si>
  <si>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</si>
  <si>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</si>
  <si>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</si>
  <si>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</si>
  <si>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</si>
  <si>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</si>
  <si>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</si>
  <si>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</si>
  <si>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</si>
  <si>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</si>
  <si>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</si>
  <si>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</si>
  <si>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</si>
  <si>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</si>
  <si>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</si>
  <si>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</si>
  <si>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</si>
  <si>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</si>
  <si>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</si>
  <si>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</si>
  <si>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</si>
  <si>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</si>
  <si>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</si>
  <si>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</si>
  <si>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</si>
  <si>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</si>
  <si>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</si>
  <si>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</si>
  <si>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</si>
  <si>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</si>
  <si>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</si>
  <si>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</si>
  <si>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</si>
  <si>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</si>
  <si>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</si>
  <si>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</si>
  <si>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</si>
  <si>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</si>
  <si>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</si>
  <si>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</si>
  <si>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</si>
  <si>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</si>
  <si>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</si>
  <si>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</si>
  <si>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</si>
  <si>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</si>
  <si>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</si>
  <si>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</si>
  <si>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</si>
  <si>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</si>
  <si>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</si>
  <si>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</si>
  <si>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</si>
  <si>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</si>
  <si>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</si>
  <si>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</si>
  <si>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</si>
  <si>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</si>
  <si>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</si>
  <si>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</si>
  <si>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</si>
  <si>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</si>
  <si>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</si>
  <si>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</si>
  <si>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</si>
  <si>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</si>
  <si>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</si>
  <si>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</si>
  <si>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</si>
  <si>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</si>
  <si>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</si>
  <si>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</si>
  <si>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</si>
  <si>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</si>
  <si>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</si>
  <si>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</si>
  <si>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</si>
  <si>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</si>
  <si>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</si>
  <si>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</si>
  <si>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</si>
  <si>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</si>
  <si>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</si>
  <si>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</si>
  <si>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</si>
  <si>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</si>
  <si>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</si>
  <si>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</si>
  <si>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</si>
  <si>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</si>
  <si>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</si>
  <si>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</si>
  <si>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</si>
  <si>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</si>
  <si>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</si>
  <si>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</si>
  <si>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</si>
  <si>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</si>
  <si>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</si>
  <si>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</si>
  <si>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</si>
  <si>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</si>
  <si>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</si>
  <si>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</si>
  <si>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</si>
  <si>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</si>
  <si>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</si>
  <si>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</si>
  <si>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</si>
  <si>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</si>
  <si>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</si>
  <si>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</si>
  <si>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</si>
  <si>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</si>
  <si>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</si>
  <si>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</si>
  <si>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</si>
  <si>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</si>
  <si>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</si>
  <si>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</si>
  <si>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</si>
  <si>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</si>
  <si>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</si>
  <si>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</si>
  <si>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</si>
  <si>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</si>
  <si>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</si>
  <si>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</si>
  <si>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</si>
  <si>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</si>
  <si>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</si>
  <si>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</si>
  <si>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</si>
  <si>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</si>
  <si>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</si>
  <si>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</si>
  <si>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</si>
  <si>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</si>
  <si>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</si>
  <si>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</si>
  <si>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</si>
  <si>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</si>
  <si>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</si>
  <si>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</si>
  <si>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</si>
  <si>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</si>
  <si>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</si>
  <si>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</si>
  <si>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</si>
  <si>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</si>
  <si>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</si>
  <si>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</si>
  <si>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</si>
  <si>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</si>
  <si>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</si>
  <si>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</si>
  <si>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</si>
  <si>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</si>
  <si>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</si>
  <si>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</si>
  <si>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</si>
  <si>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</si>
  <si>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</si>
  <si>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</si>
  <si>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</si>
  <si>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</si>
  <si>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</si>
  <si>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</si>
  <si>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</si>
  <si>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</si>
  <si>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</si>
  <si>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</si>
  <si>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</si>
  <si>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</si>
  <si>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</si>
  <si>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</si>
  <si>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</si>
  <si>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</si>
  <si>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</si>
  <si>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</si>
  <si>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</si>
  <si>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</si>
  <si>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</si>
  <si>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</si>
  <si>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</si>
  <si>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</si>
  <si>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</si>
  <si>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</si>
  <si>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</si>
  <si>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</si>
  <si>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</si>
  <si>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</si>
  <si>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</si>
  <si>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</si>
  <si>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</si>
  <si>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</si>
  <si>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</si>
  <si>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</si>
  <si>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</si>
  <si>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</si>
  <si>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</si>
  <si>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</si>
  <si>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</si>
  <si>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</si>
  <si>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</si>
  <si>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</si>
  <si>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</si>
  <si>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</si>
  <si>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</si>
  <si>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</si>
  <si>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</si>
  <si>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</si>
  <si>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</si>
  <si>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</si>
  <si>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</si>
  <si>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</si>
  <si>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</si>
  <si>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</si>
  <si>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</si>
  <si>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</si>
  <si>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</si>
  <si>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</si>
  <si>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</si>
  <si>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</si>
  <si>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</si>
  <si>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</si>
  <si>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</si>
  <si>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</si>
  <si>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</si>
  <si>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</si>
  <si>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</si>
  <si>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</si>
  <si>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</si>
  <si>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</si>
  <si>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</si>
  <si>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</si>
  <si>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</si>
  <si>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</si>
  <si>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</si>
  <si>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</si>
  <si>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</si>
  <si>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</si>
  <si>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</si>
  <si>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</si>
  <si>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</si>
  <si>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</si>
  <si>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</si>
  <si>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</si>
  <si>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</si>
  <si>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</si>
  <si>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</si>
  <si>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</si>
  <si>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</si>
  <si>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</si>
  <si>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</si>
  <si>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</si>
  <si>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</si>
  <si>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</si>
  <si>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</si>
  <si>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</si>
  <si>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</si>
  <si>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</si>
  <si>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</si>
  <si>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</si>
  <si>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</si>
  <si>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</si>
  <si>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</si>
  <si>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</si>
  <si>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</si>
  <si>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</si>
  <si>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</si>
  <si>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</si>
  <si>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</si>
  <si>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</si>
  <si>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</si>
  <si>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</si>
  <si>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</si>
  <si>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</si>
  <si>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</si>
  <si>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</si>
  <si>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</si>
  <si>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</si>
  <si>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</si>
  <si>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</si>
  <si>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</si>
  <si>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</si>
  <si>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</si>
  <si>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</si>
  <si>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</si>
  <si>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</si>
  <si>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</si>
  <si>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</si>
  <si>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</si>
  <si>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</si>
  <si>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</si>
  <si>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</si>
  <si>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</si>
  <si>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</si>
  <si>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</si>
  <si>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</si>
  <si>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</si>
  <si>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</si>
  <si>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</si>
  <si>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</si>
  <si>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</si>
  <si>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</si>
  <si>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</si>
  <si>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</si>
  <si>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</si>
  <si>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</si>
  <si>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</si>
  <si>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</si>
  <si>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</si>
  <si>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</si>
  <si>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</si>
  <si>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</si>
  <si>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</si>
  <si>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</si>
  <si>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</si>
  <si>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</si>
  <si>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</si>
  <si>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</si>
  <si>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</si>
  <si>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</si>
  <si>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</si>
  <si>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</si>
  <si>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</si>
  <si>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</si>
  <si>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</si>
  <si>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</si>
  <si>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</si>
  <si>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</si>
  <si>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</si>
  <si>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</si>
  <si>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</si>
  <si>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</si>
  <si>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</si>
  <si>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</si>
  <si>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</si>
  <si>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</si>
  <si>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</si>
  <si>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</si>
  <si>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</si>
  <si>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</si>
  <si>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</si>
  <si>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</si>
  <si>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</si>
  <si>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</si>
  <si>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</si>
  <si>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</si>
  <si>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</si>
  <si>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</si>
  <si>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</si>
  <si>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</si>
  <si>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</si>
  <si>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</si>
  <si>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</si>
  <si>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</si>
  <si>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</si>
  <si>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</si>
  <si>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</si>
  <si>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</si>
  <si>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</si>
  <si>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</si>
  <si>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</si>
  <si>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</si>
  <si>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</si>
  <si>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</si>
  <si>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</si>
  <si>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</si>
  <si>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</si>
  <si>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</si>
  <si>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</si>
  <si>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</si>
  <si>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</si>
  <si>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</si>
  <si>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</si>
  <si>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</si>
  <si>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</si>
  <si>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</si>
  <si>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</si>
  <si>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</si>
  <si>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</si>
  <si>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</si>
  <si>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</si>
  <si>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</si>
  <si>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</si>
  <si>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</si>
  <si>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</si>
  <si>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</si>
  <si>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</si>
  <si>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</si>
  <si>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</si>
  <si>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</si>
  <si>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</si>
  <si>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</si>
  <si>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</si>
  <si>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</si>
  <si>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</si>
  <si>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</si>
  <si>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</si>
  <si>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</si>
  <si>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</si>
  <si>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</si>
  <si>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</si>
  <si>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</si>
  <si>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</si>
  <si>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</si>
  <si>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</si>
  <si>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</si>
  <si>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</si>
  <si>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</si>
  <si>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</si>
  <si>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</si>
  <si>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</si>
  <si>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</si>
  <si>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</si>
  <si>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</si>
  <si>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</si>
  <si>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</si>
  <si>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</si>
  <si>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</si>
  <si>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</si>
  <si>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</si>
  <si>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</si>
  <si>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</si>
  <si>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</si>
  <si>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</si>
  <si>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</si>
  <si>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</si>
  <si>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</si>
  <si>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</si>
  <si>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</si>
  <si>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</si>
  <si>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</si>
  <si>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</si>
  <si>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</si>
  <si>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</si>
  <si>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</si>
  <si>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</si>
  <si>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</si>
  <si>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</si>
  <si>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</si>
  <si>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</si>
  <si>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</si>
  <si>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</si>
  <si>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</si>
  <si>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</si>
  <si>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</si>
  <si>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</si>
  <si>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</si>
  <si>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</si>
  <si>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</si>
  <si>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</si>
  <si>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</si>
  <si>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</si>
  <si>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</si>
  <si>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</si>
  <si>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</si>
  <si>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</si>
  <si>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</si>
  <si>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</si>
  <si>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</si>
  <si>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</si>
  <si>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</si>
  <si>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</si>
  <si>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</si>
  <si>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</si>
  <si>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</si>
  <si>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</si>
  <si>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</si>
  <si>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</si>
  <si>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</si>
  <si>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</si>
  <si>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</si>
  <si>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</si>
  <si>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</si>
  <si>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</si>
  <si>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</si>
  <si>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</si>
  <si>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</si>
  <si>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</si>
  <si>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</si>
  <si>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</si>
  <si>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</si>
  <si>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</si>
  <si>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</si>
  <si>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</si>
  <si>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</si>
  <si>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</si>
  <si>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</si>
  <si>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</si>
  <si>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</si>
  <si>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</si>
  <si>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</si>
  <si>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</si>
  <si>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</si>
  <si>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</si>
  <si>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</si>
  <si>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</si>
  <si>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</si>
  <si>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</si>
  <si>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</si>
  <si>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</si>
  <si>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</si>
  <si>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</si>
  <si>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</si>
  <si>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</si>
  <si>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</si>
  <si>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</si>
  <si>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</si>
  <si>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</si>
  <si>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</si>
  <si>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</si>
  <si>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</si>
  <si>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</si>
  <si>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</si>
  <si>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</si>
  <si>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</si>
  <si>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</si>
  <si>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</si>
  <si>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</si>
  <si>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</si>
  <si>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</si>
  <si>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</si>
  <si>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</si>
  <si>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</si>
  <si>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</si>
  <si>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</si>
  <si>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</si>
  <si>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</si>
  <si>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</si>
  <si>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</si>
  <si>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</si>
  <si>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</si>
  <si>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</si>
  <si>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</si>
  <si>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</si>
  <si>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</si>
  <si>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</si>
  <si>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</si>
  <si>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</si>
  <si>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</si>
  <si>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</si>
  <si>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</si>
  <si>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</si>
  <si>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</si>
  <si>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</si>
  <si>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</si>
  <si>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</si>
  <si>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</si>
  <si>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</si>
  <si>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</si>
  <si>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</si>
  <si>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</si>
  <si>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</si>
  <si>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</si>
  <si>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</si>
  <si>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</si>
  <si>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</si>
  <si>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</si>
  <si>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</si>
  <si>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</si>
  <si>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</si>
  <si>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</si>
  <si>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</si>
  <si>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</si>
  <si>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</si>
  <si>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</si>
  <si>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</si>
  <si>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</si>
  <si>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</si>
  <si>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</si>
  <si>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</si>
  <si>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</si>
  <si>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</si>
  <si>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</si>
  <si>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</si>
  <si>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</si>
  <si>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</si>
  <si>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</si>
  <si>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</si>
  <si>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</si>
  <si>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</si>
  <si>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</si>
  <si>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</si>
  <si>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</si>
  <si>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</si>
  <si>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</si>
  <si>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</si>
  <si>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</si>
  <si>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</si>
  <si>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</si>
  <si>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</si>
  <si>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</si>
  <si>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</si>
  <si>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</si>
  <si>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</si>
  <si>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</si>
  <si>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</si>
  <si>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</si>
  <si>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</si>
  <si>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</si>
  <si>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</si>
  <si>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</si>
  <si>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</si>
  <si>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</si>
  <si>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</si>
  <si>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</si>
  <si>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</si>
  <si>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</si>
  <si>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</si>
  <si>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</si>
  <si>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</si>
  <si>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</si>
  <si>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</si>
  <si>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</si>
  <si>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</si>
  <si>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</si>
  <si>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</si>
  <si>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</si>
  <si>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</si>
  <si>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</si>
  <si>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</si>
  <si>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</si>
  <si>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</si>
  <si>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</si>
  <si>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</si>
  <si>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</si>
  <si>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</si>
  <si>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</si>
  <si>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</si>
  <si>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</si>
  <si>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</si>
  <si>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</si>
  <si>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</si>
  <si>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</si>
  <si>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</si>
  <si>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</si>
  <si>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</si>
  <si>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</si>
  <si>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</si>
  <si>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</si>
  <si>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</si>
  <si>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</si>
  <si>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</si>
  <si>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</si>
  <si>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</si>
  <si>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</si>
  <si>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</si>
  <si>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</si>
  <si>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</si>
  <si>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</si>
  <si>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</si>
  <si>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</si>
  <si>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</si>
  <si>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</si>
  <si>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</si>
  <si>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</si>
  <si>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</si>
  <si>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</si>
  <si>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</si>
  <si>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</si>
  <si>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</si>
  <si>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</si>
  <si>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</si>
  <si>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</si>
  <si>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</si>
  <si>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</si>
  <si>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</si>
  <si>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</si>
  <si>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</si>
  <si>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</si>
  <si>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</si>
  <si>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</si>
  <si>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</si>
  <si>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</si>
  <si>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</si>
  <si>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</si>
  <si>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</si>
  <si>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</si>
  <si>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</si>
  <si>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</si>
  <si>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</si>
  <si>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</si>
  <si>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</si>
  <si>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</si>
  <si>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</si>
  <si>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</si>
  <si>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</si>
  <si>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</si>
  <si>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</si>
  <si>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</si>
  <si>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</si>
  <si>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</si>
  <si>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</si>
  <si>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</si>
  <si>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</si>
  <si>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</si>
  <si>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</si>
  <si>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</si>
  <si>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</si>
  <si>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</si>
  <si>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</si>
  <si>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</si>
  <si>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</si>
  <si>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</si>
  <si>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</si>
  <si>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</si>
  <si>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</si>
  <si>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</si>
  <si>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</si>
  <si>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</si>
  <si>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</si>
  <si>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</si>
  <si>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</si>
  <si>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</si>
  <si>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</si>
  <si>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</si>
  <si>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</si>
  <si>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</si>
  <si>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</si>
  <si>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</si>
  <si>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</si>
  <si>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</si>
  <si>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</si>
  <si>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</si>
  <si>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</si>
  <si>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</si>
  <si>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</si>
  <si>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</si>
  <si>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</si>
  <si>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</si>
  <si>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</si>
  <si>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</si>
  <si>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</si>
  <si>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</si>
  <si>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</si>
  <si>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</si>
  <si>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</si>
  <si>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</si>
  <si>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</si>
  <si>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</si>
  <si>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</si>
  <si>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</si>
  <si>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</si>
  <si>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</si>
  <si>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</si>
  <si>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</si>
  <si>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</si>
  <si>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</si>
  <si>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</si>
  <si>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</si>
  <si>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</si>
  <si>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</si>
  <si>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</si>
  <si>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</si>
  <si>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</si>
  <si>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</si>
  <si>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</si>
  <si>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</si>
  <si>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</si>
  <si>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</si>
  <si>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</si>
  <si>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</si>
  <si>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</si>
  <si>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</si>
  <si>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</si>
  <si>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</si>
  <si>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</si>
  <si>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</si>
  <si>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</si>
  <si>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</si>
  <si>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</si>
  <si>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</si>
  <si>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</si>
  <si>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</si>
  <si>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</si>
  <si>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</si>
  <si>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</si>
  <si>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</si>
  <si>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</si>
  <si>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</si>
  <si>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</si>
  <si>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</si>
  <si>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</si>
  <si>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</si>
  <si>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</si>
  <si>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</si>
  <si>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</si>
  <si>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</si>
  <si>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</si>
  <si>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</si>
  <si>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</si>
  <si>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</si>
  <si>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</si>
  <si>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</si>
  <si>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</si>
  <si>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</si>
  <si>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</si>
  <si>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</si>
  <si>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</si>
  <si>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</si>
  <si>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</si>
  <si>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</si>
  <si>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</si>
  <si>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</si>
  <si>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</si>
  <si>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</si>
  <si>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</si>
  <si>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</si>
  <si>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</si>
  <si>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</si>
  <si>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</si>
  <si>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</si>
  <si>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</si>
  <si>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</si>
  <si>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</si>
  <si>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</si>
  <si>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</si>
  <si>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</si>
  <si>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</si>
  <si>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</si>
  <si>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</si>
  <si>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</si>
  <si>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</si>
  <si>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</si>
  <si>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</si>
  <si>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</si>
  <si>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</si>
  <si>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</si>
  <si>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</si>
  <si>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</si>
  <si>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</si>
  <si>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</si>
  <si>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</si>
  <si>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</si>
  <si>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</si>
  <si>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</si>
  <si>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</si>
  <si>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</si>
  <si>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</si>
  <si>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</si>
  <si>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</si>
  <si>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</si>
  <si>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</si>
  <si>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</si>
  <si>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</si>
  <si>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</si>
  <si>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</si>
  <si>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</si>
  <si>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</si>
  <si>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</si>
  <si>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</si>
  <si>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</si>
  <si>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</si>
  <si>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</si>
  <si>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</si>
  <si>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</si>
  <si>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</si>
  <si>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</si>
  <si>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</si>
  <si>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</si>
  <si>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</si>
  <si>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</si>
  <si>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</si>
  <si>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</si>
  <si>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</si>
  <si>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</si>
  <si>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</si>
  <si>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</si>
  <si>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</si>
  <si>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</si>
  <si>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</si>
  <si>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</si>
  <si>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</si>
  <si>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</si>
  <si>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</si>
  <si>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</si>
  <si>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</si>
  <si>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</si>
  <si>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</si>
  <si>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</si>
  <si>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</si>
  <si>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</si>
  <si>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</si>
  <si>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</si>
  <si>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</si>
  <si>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</si>
  <si>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</si>
  <si>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</si>
  <si>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</si>
  <si>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</si>
  <si>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</si>
  <si>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</si>
  <si>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</si>
  <si>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</si>
  <si>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</si>
  <si>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</si>
  <si>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</si>
  <si>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</si>
  <si>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</si>
  <si>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</si>
  <si>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</si>
  <si>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</si>
  <si>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</si>
  <si>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</si>
  <si>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</si>
  <si>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</si>
  <si>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</si>
  <si>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</si>
  <si>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</si>
  <si>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</si>
  <si>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</si>
  <si>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</si>
  <si>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</si>
  <si>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</si>
  <si>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</si>
  <si>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</si>
  <si>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</si>
  <si>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</si>
  <si>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</si>
  <si>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</si>
  <si>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</si>
  <si>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</si>
  <si>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</si>
  <si>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</si>
  <si>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</si>
  <si>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</si>
  <si>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</si>
  <si>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</si>
  <si>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</si>
  <si>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</si>
  <si>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</si>
  <si>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</si>
  <si>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</si>
  <si>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</si>
  <si>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</si>
  <si>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</si>
  <si>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</si>
  <si>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</si>
  <si>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</si>
  <si>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</si>
  <si>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</si>
  <si>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</si>
  <si>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</si>
  <si>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</si>
  <si>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</si>
  <si>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</si>
  <si>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</si>
  <si>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</si>
  <si>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</si>
  <si>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</si>
  <si>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</si>
  <si>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</si>
  <si>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</si>
  <si>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</si>
  <si>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</si>
  <si>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</si>
  <si>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</si>
  <si>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</si>
  <si>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</si>
  <si>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</si>
  <si>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</si>
  <si>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</si>
  <si>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</si>
  <si>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</si>
  <si>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</si>
  <si>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</si>
  <si>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</si>
  <si>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</si>
  <si>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</si>
  <si>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</si>
  <si>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</si>
  <si>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</si>
  <si>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</si>
  <si>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</si>
  <si>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</si>
  <si>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</si>
  <si>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</si>
  <si>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</si>
  <si>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</si>
  <si>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</si>
  <si>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</si>
  <si>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</si>
  <si>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</si>
  <si>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</si>
  <si>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</si>
  <si>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</si>
  <si>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</si>
  <si>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</si>
  <si>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</si>
  <si>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</si>
  <si>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</si>
  <si>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</si>
  <si>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</si>
  <si>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</si>
  <si>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</si>
  <si>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</si>
  <si>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</si>
  <si>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</si>
  <si>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</si>
  <si>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</si>
  <si>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</si>
  <si>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</si>
  <si>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</si>
  <si>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</si>
  <si>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</si>
  <si>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</si>
  <si>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</si>
  <si>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</si>
  <si>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</si>
  <si>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</si>
  <si>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</si>
  <si>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</si>
  <si>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</si>
  <si>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</si>
  <si>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</si>
  <si>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</si>
  <si>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</si>
  <si>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</si>
  <si>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</si>
  <si>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</si>
  <si>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</si>
  <si>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</si>
  <si>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</si>
  <si>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</si>
  <si>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</si>
  <si>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</si>
  <si>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</si>
  <si>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</si>
  <si>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</si>
  <si>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</si>
  <si>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</si>
  <si>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</si>
  <si>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</si>
  <si>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</si>
  <si>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</si>
  <si>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</si>
  <si>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</si>
  <si>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</si>
  <si>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</si>
  <si>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</si>
  <si>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</si>
  <si>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</si>
  <si>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</si>
  <si>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</si>
  <si>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</si>
  <si>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</si>
  <si>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</si>
  <si>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</si>
  <si>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</si>
  <si>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</si>
  <si>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</si>
  <si>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</si>
  <si>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</si>
  <si>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</si>
  <si>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</si>
  <si>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</si>
  <si>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</si>
  <si>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</si>
  <si>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</si>
  <si>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</si>
  <si>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</si>
  <si>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</si>
  <si>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</si>
  <si>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</si>
  <si>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</si>
  <si>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</si>
  <si>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</si>
  <si>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</si>
  <si>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</si>
  <si>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</si>
  <si>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</si>
  <si>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</si>
  <si>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</si>
  <si>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</si>
  <si>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</si>
  <si>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</si>
  <si>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</si>
  <si>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</si>
  <si>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</si>
  <si>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</si>
  <si>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</si>
  <si>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</si>
  <si>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</si>
  <si>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</si>
  <si>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</si>
  <si>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</si>
  <si>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</si>
  <si>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</si>
  <si>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</si>
  <si>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</si>
  <si>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</si>
  <si>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</si>
  <si>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</si>
  <si>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</si>
  <si>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</si>
  <si>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</si>
  <si>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</si>
  <si>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</si>
  <si>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</si>
  <si>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</si>
  <si>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</si>
  <si>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</si>
  <si>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</si>
  <si>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</si>
  <si>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</si>
  <si>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</si>
  <si>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</si>
  <si>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</si>
  <si>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</si>
  <si>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</si>
  <si>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</si>
  <si>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</si>
  <si>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</si>
  <si>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</si>
  <si>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</si>
  <si>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</si>
  <si>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</si>
  <si>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</si>
  <si>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</si>
  <si>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</si>
  <si>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</si>
  <si>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</si>
  <si>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</si>
  <si>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</si>
  <si>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</si>
  <si>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</si>
  <si>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</si>
  <si>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</si>
  <si>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</si>
  <si>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</si>
  <si>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</si>
  <si>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</si>
  <si>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</si>
  <si>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</si>
  <si>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</si>
  <si>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</si>
  <si>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</si>
  <si>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</si>
  <si>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</si>
  <si>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</si>
  <si>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</si>
  <si>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</si>
  <si>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</si>
  <si>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</si>
  <si>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</si>
  <si>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</si>
  <si>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</si>
  <si>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</si>
  <si>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</si>
  <si>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</si>
  <si>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</si>
  <si>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</si>
  <si>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</si>
  <si>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</si>
  <si>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</si>
  <si>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</si>
  <si>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</si>
  <si>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</si>
  <si>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</si>
  <si>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</si>
  <si>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</si>
  <si>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</si>
  <si>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</si>
  <si>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</si>
  <si>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</si>
  <si>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</si>
  <si>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</si>
  <si>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</si>
  <si>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</si>
  <si>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</si>
  <si>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</si>
  <si>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</si>
  <si>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</si>
  <si>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</si>
  <si>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</si>
  <si>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</si>
  <si>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</si>
  <si>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</si>
  <si>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</si>
  <si>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</si>
  <si>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</si>
  <si>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</si>
  <si>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</si>
  <si>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</si>
  <si>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</si>
  <si>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</si>
  <si>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</si>
  <si>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</si>
  <si>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</si>
  <si>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</si>
  <si>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</si>
  <si>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</si>
  <si>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</si>
  <si>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</si>
  <si>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</si>
  <si>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</si>
  <si>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</si>
  <si>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</si>
  <si>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</si>
  <si>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</si>
  <si>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</si>
  <si>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</si>
  <si>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</si>
  <si>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</si>
  <si>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</si>
  <si>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</si>
  <si>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</si>
  <si>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</si>
  <si>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</si>
  <si>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</si>
  <si>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</si>
  <si>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</si>
  <si>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</si>
  <si>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</si>
  <si>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</si>
  <si>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</si>
  <si>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</si>
  <si>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</si>
  <si>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</si>
  <si>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</si>
  <si>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</si>
  <si>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</si>
  <si>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</si>
  <si>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</si>
  <si>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</si>
  <si>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</si>
  <si>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</si>
  <si>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</si>
  <si>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</si>
  <si>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</si>
  <si>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</si>
  <si>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</si>
  <si>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</si>
  <si>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</si>
  <si>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</si>
  <si>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</si>
  <si>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</si>
  <si>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</si>
  <si>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</si>
  <si>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</si>
  <si>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</si>
  <si>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</si>
  <si>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</si>
  <si>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</si>
  <si>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</si>
  <si>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</si>
  <si>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</si>
  <si>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</si>
  <si>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</si>
  <si>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</si>
  <si>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</si>
  <si>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</si>
  <si>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</si>
  <si>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</si>
  <si>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</si>
  <si>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</si>
  <si>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</si>
  <si>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</si>
  <si>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</si>
  <si>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</si>
  <si>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</si>
  <si>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</si>
  <si>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</si>
  <si>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</si>
  <si>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</si>
  <si>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</si>
  <si>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</si>
  <si>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</si>
  <si>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</si>
  <si>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</si>
  <si>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</si>
  <si>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</si>
  <si>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</si>
  <si>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</si>
  <si>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</si>
  <si>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</si>
  <si>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</si>
  <si>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</si>
  <si>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</si>
  <si>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</si>
  <si>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</si>
  <si>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</si>
  <si>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</si>
  <si>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</si>
  <si>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</si>
  <si>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</si>
  <si>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</si>
  <si>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</si>
  <si>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</si>
  <si>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</si>
  <si>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</si>
  <si>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</si>
  <si>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</si>
  <si>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</si>
  <si>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</si>
  <si>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</si>
  <si>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</si>
  <si>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</si>
  <si>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</si>
  <si>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</si>
  <si>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</si>
  <si>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</si>
  <si>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</si>
  <si>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</si>
  <si>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</si>
  <si>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</si>
  <si>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</si>
  <si>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</si>
  <si>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</si>
  <si>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</si>
  <si>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</si>
  <si>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</si>
  <si>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</si>
  <si>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</si>
  <si>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</si>
  <si>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</si>
  <si>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</si>
  <si>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</si>
  <si>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</si>
  <si>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</si>
  <si>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</si>
  <si>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</si>
  <si>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</si>
  <si>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</si>
  <si>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</si>
  <si>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</si>
  <si>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</si>
  <si>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</si>
  <si>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</si>
  <si>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</si>
  <si>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</si>
  <si>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</si>
  <si>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</si>
  <si>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</si>
  <si>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</si>
  <si>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</si>
  <si>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</si>
  <si>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</si>
  <si>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</si>
  <si>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</si>
  <si>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</si>
  <si>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</si>
  <si>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</si>
  <si>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</si>
  <si>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</si>
  <si>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</si>
  <si>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</si>
  <si>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</si>
  <si>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</si>
  <si>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</si>
  <si>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</si>
  <si>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</si>
  <si>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</si>
  <si>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</si>
  <si>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</si>
  <si>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</si>
  <si>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</si>
  <si>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</si>
  <si>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</si>
  <si>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</si>
  <si>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</si>
  <si>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</si>
  <si>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</si>
  <si>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</si>
  <si>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</si>
  <si>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</si>
  <si>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</si>
  <si>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</si>
  <si>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</si>
  <si>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</si>
  <si>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</si>
  <si>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</si>
  <si>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</si>
  <si>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</si>
  <si>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</si>
  <si>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</si>
  <si>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</si>
  <si>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</si>
  <si>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</si>
  <si>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</si>
  <si>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</si>
  <si>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</si>
  <si>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</si>
  <si>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</si>
  <si>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</si>
  <si>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</si>
  <si>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</si>
  <si>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</si>
  <si>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</si>
  <si>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</si>
  <si>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</si>
  <si>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</si>
  <si>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</si>
  <si>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</si>
  <si>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</si>
  <si>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</si>
  <si>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</si>
  <si>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</si>
  <si>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</si>
  <si>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</si>
  <si>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</si>
  <si>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</si>
  <si>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</si>
  <si>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</si>
  <si>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</si>
  <si>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</si>
  <si>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</si>
  <si>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</si>
  <si>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</si>
  <si>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</si>
  <si>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</si>
  <si>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</si>
  <si>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</si>
  <si>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</si>
  <si>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</si>
  <si>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</si>
  <si>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</si>
  <si>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</si>
  <si>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</si>
  <si>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</si>
  <si>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</si>
  <si>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</si>
  <si>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</si>
  <si>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</si>
  <si>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</si>
  <si>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</si>
  <si>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</si>
  <si>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</si>
  <si>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</si>
  <si>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</si>
  <si>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</si>
  <si>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</si>
  <si>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</si>
  <si>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</si>
  <si>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</si>
  <si>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</si>
  <si>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</si>
  <si>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</si>
  <si>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</si>
  <si>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</si>
  <si>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</si>
  <si>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</si>
  <si>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</si>
  <si>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</si>
  <si>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</si>
  <si>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</si>
  <si>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</si>
  <si>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</si>
  <si>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</si>
  <si>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</si>
  <si>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</si>
  <si>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</si>
  <si>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</si>
  <si>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</si>
  <si>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</si>
  <si>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</si>
  <si>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</si>
  <si>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</si>
  <si>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</si>
  <si>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</si>
  <si>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</si>
  <si>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</si>
  <si>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</si>
  <si>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</si>
  <si>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</si>
  <si>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</si>
  <si>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</si>
  <si>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</si>
  <si>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</si>
  <si>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</si>
  <si>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</si>
  <si>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</si>
  <si>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</si>
  <si>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</si>
  <si>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</si>
  <si>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</si>
  <si>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</si>
  <si>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</si>
  <si>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</si>
  <si>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</si>
  <si>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</si>
  <si>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</si>
  <si>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</si>
  <si>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</si>
  <si>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</si>
  <si>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</si>
  <si>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</si>
  <si>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</si>
  <si>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</si>
  <si>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</si>
  <si>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</si>
  <si>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</si>
  <si>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</si>
  <si>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</si>
  <si>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</si>
  <si>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</si>
  <si>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</si>
  <si>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</si>
  <si>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</si>
  <si>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</si>
  <si>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</si>
  <si>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</si>
  <si>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</si>
  <si>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</si>
  <si>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</si>
  <si>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</si>
  <si>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</si>
  <si>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</si>
  <si>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</si>
  <si>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</si>
  <si>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</si>
  <si>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</si>
  <si>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</si>
  <si>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</si>
  <si>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</si>
  <si>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</si>
  <si>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</si>
  <si>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</si>
  <si>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</si>
  <si>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</si>
  <si>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</si>
  <si>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</si>
  <si>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</si>
  <si>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</si>
  <si>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</si>
  <si>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</si>
  <si>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</si>
  <si>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</si>
  <si>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</si>
  <si>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</si>
  <si>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</si>
  <si>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</si>
  <si>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</si>
  <si>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</si>
  <si>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</si>
  <si>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</si>
  <si>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</si>
  <si>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</si>
  <si>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</si>
  <si>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</si>
  <si>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</si>
  <si>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</si>
  <si>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</si>
  <si>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</si>
  <si>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</si>
  <si>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</si>
  <si>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</si>
  <si>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</si>
  <si>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</si>
  <si>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</si>
  <si>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</si>
  <si>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</si>
  <si>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</si>
  <si>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</si>
  <si>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</si>
  <si>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</si>
  <si>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</si>
  <si>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</si>
  <si>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</si>
  <si>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</si>
  <si>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</si>
  <si>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</si>
  <si>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</si>
  <si>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</si>
  <si>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</si>
  <si>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</si>
  <si>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</si>
  <si>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</si>
  <si>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</si>
  <si>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</si>
  <si>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</si>
  <si>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</si>
  <si>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</si>
  <si>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</si>
  <si>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</si>
  <si>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</si>
  <si>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</si>
  <si>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</si>
  <si>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</si>
  <si>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</si>
  <si>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</si>
  <si>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</si>
  <si>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</si>
  <si>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</si>
  <si>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</si>
  <si>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</si>
  <si>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</si>
  <si>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</si>
  <si>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</si>
  <si>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</si>
  <si>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</si>
  <si>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</si>
  <si>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</si>
  <si>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</si>
  <si>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</si>
  <si>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</si>
  <si>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</si>
  <si>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</si>
  <si>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</si>
  <si>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</si>
  <si>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</si>
  <si>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</si>
  <si>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</si>
  <si>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</si>
  <si>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</si>
  <si>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</si>
  <si>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</si>
  <si>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</si>
  <si>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</si>
  <si>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</si>
  <si>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</si>
  <si>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</si>
  <si>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</si>
  <si>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</si>
  <si>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</si>
  <si>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</si>
  <si>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</si>
  <si>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</si>
  <si>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</si>
  <si>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</si>
  <si>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</si>
  <si>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</si>
  <si>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</si>
  <si>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</si>
  <si>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</si>
  <si>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</si>
  <si>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</si>
  <si>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</si>
  <si>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</si>
  <si>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</si>
  <si>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</si>
  <si>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</si>
  <si>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</si>
  <si>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</si>
  <si>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</si>
  <si>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</si>
  <si>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</si>
  <si>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</si>
  <si>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</si>
  <si>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</si>
  <si>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</si>
  <si>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</si>
  <si>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</si>
  <si>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</si>
  <si>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</si>
  <si>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</si>
  <si>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</si>
  <si>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</si>
  <si>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</si>
  <si>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</si>
  <si>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</si>
  <si>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</si>
  <si>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</si>
  <si>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</si>
  <si>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</si>
  <si>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</si>
  <si>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</si>
  <si>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</si>
  <si>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</si>
  <si>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</si>
  <si>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</si>
  <si>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</si>
  <si>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</si>
  <si>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</si>
  <si>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</si>
  <si>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</si>
  <si>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</si>
  <si>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</si>
  <si>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</si>
  <si>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</si>
  <si>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</si>
  <si>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</si>
  <si>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</si>
  <si>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</si>
  <si>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</si>
  <si>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</si>
  <si>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</si>
  <si>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</si>
  <si>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</si>
  <si>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</si>
  <si>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</si>
  <si>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</si>
  <si>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</si>
  <si>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</si>
  <si>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</si>
  <si>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</si>
  <si>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</si>
  <si>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</si>
  <si>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</si>
  <si>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</si>
  <si>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</si>
  <si>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</si>
  <si>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</si>
  <si>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</si>
  <si>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</si>
  <si>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</si>
  <si>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</si>
  <si>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</si>
  <si>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</si>
  <si>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</si>
  <si>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</si>
  <si>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</si>
  <si>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</si>
  <si>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</si>
  <si>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</si>
  <si>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</si>
  <si>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</si>
  <si>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</si>
  <si>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</si>
  <si>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</si>
  <si>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</si>
  <si>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</si>
  <si>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</si>
  <si>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</si>
  <si>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</si>
  <si>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</si>
  <si>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</si>
  <si>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</si>
  <si>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</si>
  <si>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</si>
  <si>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</si>
  <si>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</si>
  <si>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</si>
  <si>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</si>
  <si>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</si>
  <si>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</si>
  <si>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</si>
  <si>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</si>
  <si>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</si>
  <si>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</si>
  <si>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</si>
  <si>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</si>
  <si>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</si>
  <si>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</si>
  <si>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</si>
  <si>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</si>
  <si>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</si>
  <si>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</si>
  <si>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</si>
  <si>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</si>
  <si>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</si>
  <si>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</si>
  <si>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</si>
  <si>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</si>
  <si>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</si>
  <si>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</si>
  <si>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</si>
  <si>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</si>
  <si>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</si>
  <si>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</si>
  <si>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</si>
  <si>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</si>
  <si>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</si>
  <si>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</si>
  <si>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</si>
  <si>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</si>
  <si>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</si>
  <si>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</si>
  <si>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</si>
  <si>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</si>
  <si>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</si>
  <si>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</si>
  <si>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</si>
  <si>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</si>
  <si>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</si>
  <si>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</si>
  <si>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</si>
  <si>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</si>
  <si>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</si>
  <si>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</si>
  <si>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</si>
  <si>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</si>
  <si>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</si>
  <si>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</si>
  <si>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</si>
  <si>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</si>
  <si>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</si>
  <si>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</si>
  <si>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</si>
  <si>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</si>
  <si>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</si>
  <si>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</si>
  <si>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</si>
  <si>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</si>
  <si>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</si>
  <si>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</si>
  <si>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</si>
  <si>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</si>
  <si>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</si>
  <si>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</si>
  <si>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</si>
  <si>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</si>
  <si>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</si>
  <si>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</si>
  <si>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</si>
  <si>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</si>
  <si>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</si>
  <si>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</si>
  <si>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</si>
  <si>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</si>
  <si>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</si>
  <si>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</si>
  <si>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</si>
  <si>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</si>
  <si>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</si>
  <si>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</si>
  <si>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</si>
  <si>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</si>
  <si>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</si>
  <si>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</si>
  <si>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</si>
  <si>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</si>
  <si>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</si>
  <si>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</si>
  <si>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</si>
  <si>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</si>
  <si>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</si>
  <si>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</si>
  <si>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</si>
  <si>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</si>
  <si>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</si>
  <si>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</si>
  <si>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</si>
  <si>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</si>
  <si>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</si>
  <si>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</si>
  <si>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</si>
  <si>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</si>
  <si>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</si>
  <si>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</si>
  <si>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</si>
  <si>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</si>
  <si>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</si>
  <si>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</si>
  <si>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</si>
  <si>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</si>
  <si>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</si>
  <si>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</si>
  <si>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</si>
  <si>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</si>
  <si>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</si>
  <si>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</si>
  <si>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</si>
  <si>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</si>
  <si>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</si>
  <si>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</si>
  <si>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</si>
  <si>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</si>
  <si>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</si>
  <si>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</si>
  <si>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</si>
  <si>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</si>
  <si>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</si>
  <si>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</si>
  <si>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</si>
  <si>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</si>
  <si>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</si>
  <si>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</si>
  <si>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</si>
  <si>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</si>
  <si>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</si>
  <si>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</si>
  <si>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</si>
  <si>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</si>
  <si>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</si>
  <si>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</si>
  <si>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</si>
  <si>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</si>
  <si>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</si>
  <si>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</si>
  <si>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</si>
  <si>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</si>
  <si>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</si>
  <si>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</si>
  <si>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</si>
  <si>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</si>
  <si>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</si>
  <si>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</si>
  <si>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</si>
  <si>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</si>
  <si>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</si>
  <si>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</si>
  <si>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</si>
  <si>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</si>
  <si>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</si>
  <si>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</si>
  <si>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</si>
  <si>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</si>
  <si>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</si>
  <si>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</si>
  <si>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</si>
  <si>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</si>
  <si>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</si>
  <si>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</si>
  <si>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</si>
  <si>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</si>
  <si>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</si>
  <si>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</si>
  <si>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</si>
  <si>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</si>
  <si>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</si>
  <si>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</si>
  <si>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</si>
  <si>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</si>
  <si>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</si>
  <si>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</si>
  <si>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</si>
  <si>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</si>
  <si>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</si>
  <si>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</si>
  <si>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</si>
  <si>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</si>
  <si>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</si>
  <si>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</si>
  <si>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</si>
  <si>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</si>
  <si>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</si>
  <si>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</si>
  <si>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</si>
  <si>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</si>
  <si>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</si>
  <si>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</si>
  <si>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</si>
  <si>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</si>
  <si>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</si>
  <si>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</si>
  <si>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</si>
  <si>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</si>
  <si>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</si>
  <si>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</si>
  <si>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</si>
  <si>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</si>
  <si>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</si>
  <si>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</si>
  <si>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</si>
  <si>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</si>
  <si>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</si>
  <si>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</si>
  <si>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</si>
  <si>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</si>
  <si>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</si>
  <si>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</si>
  <si>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</si>
  <si>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</si>
  <si>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</si>
  <si>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</si>
  <si>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</si>
  <si>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</si>
  <si>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</si>
  <si>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</si>
  <si>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</si>
  <si>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</si>
  <si>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</si>
  <si>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</si>
  <si>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</si>
  <si>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</si>
  <si>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</si>
  <si>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</si>
  <si>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</si>
  <si>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</si>
  <si>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</si>
  <si>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</si>
  <si>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</si>
  <si>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</si>
  <si>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</si>
  <si>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</si>
  <si>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</si>
  <si>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</si>
  <si>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</si>
  <si>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</si>
  <si>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</si>
  <si>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</si>
  <si>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</si>
  <si>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</si>
  <si>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</si>
  <si>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</si>
  <si>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</si>
  <si>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</si>
  <si>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</si>
  <si>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</si>
  <si>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</si>
  <si>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</si>
  <si>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</si>
  <si>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</si>
  <si>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</si>
  <si>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</si>
  <si>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</si>
  <si>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</si>
  <si>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</si>
  <si>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</si>
  <si>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</si>
  <si>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</si>
  <si>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</si>
  <si>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</si>
  <si>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</si>
  <si>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</si>
  <si>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</si>
  <si>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</si>
  <si>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</si>
  <si>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</si>
  <si>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</si>
  <si>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</si>
  <si>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</si>
  <si>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</si>
  <si>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</si>
  <si>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</si>
  <si>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</si>
  <si>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</si>
  <si>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</si>
  <si>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</si>
  <si>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</si>
  <si>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</si>
  <si>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</si>
  <si>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</si>
  <si>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</si>
  <si>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</si>
  <si>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</si>
  <si>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</si>
  <si>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</si>
  <si>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</si>
  <si>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</si>
  <si>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</si>
  <si>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</si>
  <si>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</si>
  <si>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</si>
  <si>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</si>
  <si>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</si>
  <si>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</si>
  <si>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</si>
  <si>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</si>
  <si>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</si>
  <si>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</si>
  <si>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</si>
  <si>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</si>
  <si>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</si>
  <si>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</si>
  <si>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</si>
  <si>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</si>
  <si>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</si>
  <si>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</si>
  <si>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</si>
  <si>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</si>
  <si>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</si>
  <si>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</si>
  <si>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</si>
  <si>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</si>
  <si>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</si>
  <si>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</si>
  <si>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</si>
  <si>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</si>
  <si>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</si>
  <si>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</si>
  <si>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</si>
  <si>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</si>
  <si>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</si>
  <si>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</si>
  <si>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</si>
  <si>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</si>
  <si>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</si>
  <si>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</si>
  <si>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</si>
  <si>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</si>
  <si>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</si>
  <si>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</si>
  <si>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</si>
  <si>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</si>
  <si>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</si>
  <si>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</si>
  <si>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</si>
  <si>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</si>
  <si>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</si>
  <si>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</si>
  <si>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</si>
  <si>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</si>
  <si>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</si>
  <si>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</si>
  <si>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</si>
  <si>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</si>
  <si>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</si>
  <si>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</si>
  <si>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</si>
  <si>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</si>
  <si>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</si>
  <si>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</si>
  <si>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</si>
  <si>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</si>
  <si>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</si>
  <si>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</si>
  <si>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</si>
  <si>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</si>
  <si>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</si>
  <si>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</si>
  <si>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</si>
  <si>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</si>
  <si>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</si>
  <si>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</si>
  <si>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</si>
  <si>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</si>
  <si>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</si>
  <si>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</si>
  <si>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</si>
  <si>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</si>
  <si>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</si>
  <si>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</si>
  <si>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</si>
  <si>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</si>
  <si>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</si>
  <si>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</si>
  <si>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</si>
  <si>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</si>
  <si>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</si>
  <si>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</si>
  <si>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</si>
  <si>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</si>
  <si>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</si>
  <si>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</si>
  <si>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</si>
  <si>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</si>
  <si>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</si>
  <si>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</si>
  <si>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</si>
  <si>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</si>
  <si>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</si>
  <si>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</si>
  <si>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</si>
  <si>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</si>
  <si>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</si>
  <si>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</si>
  <si>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</si>
  <si>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</si>
  <si>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</si>
  <si>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</si>
  <si>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</si>
  <si>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</si>
  <si>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</si>
  <si>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</si>
  <si>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</si>
  <si>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</si>
  <si>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</si>
  <si>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</si>
  <si>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</si>
  <si>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</si>
  <si>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</si>
  <si>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</si>
  <si>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</si>
  <si>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</si>
  <si>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</si>
  <si>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</si>
  <si>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</si>
  <si>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</si>
  <si>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</si>
  <si>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</si>
  <si>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</si>
  <si>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</si>
  <si>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</si>
  <si>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</si>
  <si>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</si>
  <si>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</si>
  <si>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</si>
  <si>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</si>
  <si>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</si>
  <si>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</si>
  <si>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</si>
  <si>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</si>
  <si>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</si>
  <si>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</si>
  <si>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</si>
  <si>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</si>
  <si>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</si>
  <si>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</si>
  <si>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</si>
  <si>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</si>
  <si>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</si>
  <si>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</si>
  <si>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</si>
  <si>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</si>
  <si>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</si>
  <si>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</si>
  <si>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</si>
  <si>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</si>
  <si>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</si>
  <si>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</si>
  <si>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</si>
  <si>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</si>
  <si>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</si>
  <si>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</si>
  <si>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</si>
  <si>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</si>
  <si>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</si>
  <si>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</si>
  <si>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</si>
  <si>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</si>
  <si>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</si>
  <si>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</si>
  <si>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</si>
  <si>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</si>
  <si>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</si>
  <si>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</si>
  <si>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</si>
  <si>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</si>
  <si>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</si>
  <si>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</si>
  <si>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</si>
  <si>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</si>
  <si>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</si>
  <si>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</si>
  <si>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</si>
  <si>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</si>
  <si>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</si>
  <si>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</si>
  <si>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</si>
  <si>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</si>
  <si>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</si>
  <si>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</si>
  <si>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</si>
  <si>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</si>
  <si>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</si>
  <si>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</si>
  <si>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</si>
  <si>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</si>
  <si>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</si>
  <si>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</si>
  <si>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</si>
  <si>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</si>
  <si>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</si>
  <si>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</si>
  <si>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</si>
  <si>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</si>
  <si>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</si>
  <si>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</si>
  <si>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</si>
  <si>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</si>
  <si>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</si>
  <si>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</si>
  <si>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</si>
  <si>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</si>
  <si>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</si>
  <si>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</si>
  <si>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</si>
  <si>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</si>
  <si>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</si>
  <si>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</si>
  <si>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</si>
  <si>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</si>
  <si>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</si>
  <si>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</si>
  <si>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</si>
  <si>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</si>
  <si>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</si>
  <si>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</si>
  <si>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</si>
  <si>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</si>
  <si>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</si>
  <si>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</si>
  <si>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</si>
  <si>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</si>
  <si>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</si>
  <si>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</si>
  <si>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</si>
  <si>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</si>
  <si>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</si>
  <si>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</si>
  <si>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</si>
  <si>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</si>
  <si>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</si>
  <si>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</si>
  <si>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</si>
  <si>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</si>
  <si>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</si>
  <si>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</si>
  <si>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</si>
  <si>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</si>
  <si>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</si>
  <si>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</si>
  <si>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</si>
  <si>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</si>
  <si>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</si>
  <si>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</si>
  <si>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</si>
  <si>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</si>
  <si>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</si>
  <si>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</si>
  <si>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</si>
  <si>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</si>
  <si>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</si>
  <si>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</si>
  <si>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</si>
  <si>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</si>
  <si>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</si>
  <si>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</si>
  <si>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</si>
  <si>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</si>
  <si>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</si>
  <si>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</si>
  <si>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</si>
  <si>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</si>
  <si>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</si>
  <si>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</si>
  <si>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</si>
  <si>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</si>
  <si>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</si>
  <si>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</si>
  <si>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</si>
  <si>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</si>
  <si>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</si>
  <si>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</si>
  <si>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</si>
  <si>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</si>
  <si>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</si>
  <si>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</si>
  <si>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</si>
  <si>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</si>
  <si>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</si>
  <si>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</si>
  <si>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</si>
  <si>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</si>
  <si>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</si>
  <si>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</si>
  <si>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</si>
  <si>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</si>
  <si>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</si>
  <si>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</si>
  <si>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</si>
  <si>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</si>
  <si>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</si>
  <si>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</si>
  <si>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</si>
  <si>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</si>
  <si>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</si>
  <si>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</si>
  <si>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</si>
  <si>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</si>
  <si>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</si>
  <si>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</si>
  <si>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</si>
  <si>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</si>
  <si>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</si>
  <si>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</si>
  <si>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</si>
  <si>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</si>
  <si>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</si>
  <si>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</si>
  <si>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</si>
  <si>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</si>
  <si>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</si>
  <si>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</si>
  <si>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</si>
  <si>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</si>
  <si>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</si>
  <si>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</si>
  <si>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</si>
  <si>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</si>
  <si>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</si>
  <si>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</si>
  <si>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</si>
  <si>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</si>
  <si>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</si>
  <si>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</si>
  <si>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</si>
  <si>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</si>
  <si>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</si>
  <si>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</si>
  <si>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</si>
  <si>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</si>
  <si>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</si>
  <si>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</si>
  <si>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</si>
  <si>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</si>
  <si>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</si>
  <si>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</si>
  <si>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</si>
  <si>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</si>
  <si>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</si>
  <si>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</si>
  <si>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</si>
  <si>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</si>
  <si>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</si>
  <si>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</si>
  <si>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</si>
  <si>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</si>
  <si>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</si>
  <si>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</si>
  <si>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</si>
  <si>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</si>
  <si>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</si>
  <si>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</si>
  <si>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</si>
  <si>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</si>
  <si>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</si>
  <si>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</si>
  <si>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</si>
  <si>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</si>
  <si>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</si>
  <si>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</si>
  <si>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</si>
  <si>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</si>
  <si>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</si>
  <si>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</si>
  <si>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</si>
  <si>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</si>
  <si>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</si>
  <si>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</si>
  <si>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</si>
  <si>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</si>
  <si>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</si>
  <si>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</si>
  <si>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</si>
  <si>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</si>
  <si>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</si>
  <si>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</si>
  <si>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</si>
  <si>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</si>
  <si>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</si>
  <si>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</si>
  <si>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</si>
  <si>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</si>
  <si>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</si>
  <si>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</si>
  <si>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</si>
  <si>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</si>
  <si>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</si>
  <si>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</si>
  <si>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</si>
  <si>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</si>
  <si>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</si>
  <si>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</si>
  <si>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</si>
  <si>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</si>
  <si>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</si>
  <si>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</si>
  <si>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</si>
  <si>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</si>
  <si>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</si>
  <si>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</si>
  <si>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</si>
  <si>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</si>
  <si>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</si>
  <si>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</si>
  <si>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</si>
  <si>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</si>
  <si>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</si>
  <si>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</si>
  <si>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</si>
  <si>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</si>
  <si>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</si>
  <si>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</si>
  <si>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</si>
  <si>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</si>
  <si>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</si>
  <si>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</si>
  <si>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</si>
  <si>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</si>
  <si>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</si>
  <si>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</si>
  <si>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</si>
  <si>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</si>
  <si>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</si>
  <si>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</si>
  <si>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</si>
  <si>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</si>
  <si>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</si>
  <si>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</si>
  <si>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</si>
  <si>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</si>
  <si>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</si>
  <si>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</si>
  <si>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</si>
  <si>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</si>
  <si>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</si>
  <si>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</si>
  <si>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</si>
  <si>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</si>
  <si>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</si>
  <si>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</si>
  <si>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</si>
  <si>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</si>
  <si>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</si>
  <si>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</si>
  <si>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</si>
  <si>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</si>
  <si>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</si>
  <si>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</si>
  <si>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</si>
  <si>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</si>
  <si>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</si>
  <si>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</si>
  <si>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</si>
  <si>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</si>
  <si>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</si>
  <si>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</si>
  <si>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</si>
  <si>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</si>
  <si>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</si>
  <si>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</si>
  <si>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</si>
  <si>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</si>
  <si>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</si>
  <si>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</si>
  <si>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</si>
  <si>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</si>
  <si>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</si>
  <si>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</si>
  <si>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</si>
  <si>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</si>
  <si>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</si>
  <si>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</si>
  <si>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</si>
  <si>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</si>
  <si>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</si>
  <si>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</si>
  <si>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</si>
  <si>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</si>
  <si>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</si>
  <si>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</si>
  <si>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</si>
  <si>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</si>
  <si>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</si>
  <si>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</si>
  <si>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</si>
  <si>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</si>
  <si>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</si>
  <si>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</si>
  <si>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</si>
  <si>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</si>
  <si>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</si>
  <si>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</si>
  <si>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</si>
  <si>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</si>
  <si>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</si>
  <si>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</si>
  <si>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</si>
  <si>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</si>
  <si>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</si>
  <si>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</si>
  <si>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</si>
  <si>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</si>
  <si>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</si>
  <si>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</si>
  <si>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</si>
  <si>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</si>
  <si>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</si>
  <si>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</si>
  <si>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</si>
  <si>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</si>
  <si>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</si>
  <si>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</si>
  <si>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</si>
  <si>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</si>
  <si>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</si>
  <si>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</si>
  <si>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</si>
  <si>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</si>
  <si>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</si>
  <si>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</si>
  <si>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</si>
  <si>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</si>
  <si>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</si>
  <si>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</si>
  <si>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</si>
  <si>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</si>
  <si>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</si>
  <si>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</si>
  <si>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</si>
  <si>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</si>
  <si>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</si>
  <si>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</si>
  <si>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</si>
  <si>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</si>
  <si>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</si>
  <si>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</si>
  <si>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</si>
  <si>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</si>
  <si>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</si>
  <si>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</si>
  <si>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</si>
  <si>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</si>
  <si>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</si>
  <si>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</si>
  <si>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</si>
  <si>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</si>
  <si>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</si>
  <si>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</si>
  <si>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</si>
  <si>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</si>
  <si>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</si>
  <si>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</si>
  <si>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</si>
  <si>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</si>
  <si>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</si>
  <si>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</si>
  <si>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</si>
  <si>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</si>
  <si>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</si>
  <si>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</si>
  <si>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</si>
  <si>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</si>
  <si>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</si>
  <si>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</si>
  <si>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</si>
  <si>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</si>
  <si>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</si>
  <si>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</si>
  <si>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</si>
  <si>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</si>
  <si>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</si>
  <si>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</si>
  <si>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</si>
  <si>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</si>
  <si>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</si>
  <si>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</si>
  <si>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</si>
  <si>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</si>
  <si>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</si>
  <si>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</si>
  <si>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</si>
  <si>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</si>
  <si>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</si>
  <si>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</si>
  <si>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</si>
  <si>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</si>
  <si>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</si>
  <si>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</si>
  <si>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</si>
  <si>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</si>
  <si>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</si>
  <si>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</si>
  <si>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</si>
  <si>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</si>
  <si>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</si>
  <si>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</si>
  <si>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</si>
  <si>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</si>
  <si>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</si>
  <si>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</si>
  <si>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</si>
  <si>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</si>
  <si>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</si>
  <si>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</si>
  <si>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</si>
  <si>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</si>
  <si>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</si>
  <si>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</si>
  <si>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</si>
  <si>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</si>
  <si>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</si>
  <si>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</si>
  <si>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</si>
  <si>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</si>
  <si>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</si>
  <si>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</si>
  <si>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</si>
  <si>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</si>
  <si>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</si>
  <si>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</si>
  <si>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</si>
  <si>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</si>
  <si>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</si>
  <si>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</si>
  <si>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</si>
  <si>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</si>
  <si>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</si>
  <si>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</si>
  <si>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</si>
  <si>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</si>
  <si>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</si>
  <si>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</si>
  <si>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</si>
  <si>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</si>
  <si>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</si>
  <si>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</si>
  <si>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</si>
  <si>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</si>
  <si>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</si>
  <si>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</si>
  <si>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</si>
  <si>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</si>
  <si>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</si>
  <si>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</si>
  <si>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</si>
  <si>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</si>
  <si>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</si>
  <si>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</si>
  <si>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</si>
  <si>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</si>
  <si>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</si>
  <si>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</si>
  <si>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</si>
  <si>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</si>
  <si>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</si>
  <si>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</si>
  <si>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</si>
  <si>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</si>
  <si>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</si>
  <si>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</si>
  <si>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</si>
  <si>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</si>
  <si>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</si>
  <si>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</si>
  <si>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</si>
  <si>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</si>
  <si>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</si>
  <si>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</si>
  <si>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</si>
  <si>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</si>
  <si>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</si>
  <si>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</si>
  <si>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</si>
  <si>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</si>
  <si>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</si>
  <si>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</si>
  <si>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</si>
  <si>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</si>
  <si>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</si>
  <si>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</si>
  <si>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</si>
  <si>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</si>
  <si>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</si>
  <si>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</si>
  <si>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</si>
  <si>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</si>
  <si>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</si>
  <si>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</si>
  <si>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</si>
  <si>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</si>
  <si>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</si>
  <si>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</si>
  <si>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</si>
  <si>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</si>
  <si>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</si>
  <si>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</si>
  <si>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</si>
  <si>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</si>
  <si>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</si>
  <si>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</si>
  <si>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</si>
  <si>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</si>
  <si>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</si>
  <si>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</si>
  <si>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</si>
  <si>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</si>
  <si>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</si>
  <si>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</si>
  <si>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</si>
  <si>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</si>
  <si>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</si>
  <si>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</si>
  <si>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</si>
  <si>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</si>
  <si>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</si>
  <si>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</si>
  <si>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</si>
  <si>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</si>
  <si>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</si>
  <si>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</si>
  <si>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</si>
  <si>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</si>
  <si>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</si>
  <si>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</si>
  <si>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</si>
  <si>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</si>
  <si>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</si>
  <si>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</si>
  <si>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</si>
  <si>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</si>
  <si>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</si>
  <si>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</si>
  <si>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</si>
  <si>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</si>
  <si>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</si>
  <si>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</si>
  <si>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</si>
  <si>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</si>
  <si>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</si>
  <si>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</si>
  <si>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</si>
  <si>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</si>
  <si>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</si>
  <si>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</si>
  <si>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</si>
  <si>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</si>
  <si>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</si>
  <si>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</si>
  <si>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</si>
  <si>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</si>
  <si>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</si>
  <si>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</si>
  <si>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</si>
  <si>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</si>
  <si>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</si>
  <si>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</si>
  <si>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</si>
  <si>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</si>
  <si>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</si>
  <si>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</si>
  <si>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</si>
  <si>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</si>
  <si>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</si>
  <si>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</si>
  <si>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</si>
  <si>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</si>
  <si>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</si>
  <si>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</si>
  <si>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</si>
  <si>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</si>
  <si>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</si>
  <si>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</si>
  <si>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</si>
  <si>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</si>
  <si>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</si>
  <si>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</si>
  <si>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</si>
  <si>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</si>
  <si>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</si>
  <si>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</si>
  <si>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</si>
  <si>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</si>
  <si>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</si>
  <si>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</si>
  <si>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</si>
  <si>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</si>
  <si>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</si>
  <si>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</si>
  <si>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</si>
  <si>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</si>
  <si>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</si>
  <si>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</si>
  <si>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</si>
  <si>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</si>
  <si>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</si>
  <si>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</si>
  <si>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</si>
  <si>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</si>
  <si>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</si>
  <si>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</si>
  <si>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</si>
  <si>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</si>
  <si>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</si>
  <si>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</si>
  <si>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</si>
  <si>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</si>
  <si>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</si>
  <si>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</si>
  <si>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</si>
  <si>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</si>
  <si>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</si>
  <si>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</si>
  <si>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</si>
  <si>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</si>
  <si>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</si>
  <si>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</si>
  <si>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</si>
  <si>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</si>
  <si>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</si>
  <si>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</si>
  <si>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</si>
  <si>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</si>
  <si>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</si>
  <si>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</si>
  <si>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</si>
  <si>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</si>
  <si>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</si>
  <si>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</si>
  <si>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</si>
  <si>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</si>
  <si>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</si>
  <si>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</si>
  <si>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</si>
  <si>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</si>
  <si>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</si>
  <si>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</si>
  <si>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</si>
  <si>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</si>
  <si>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</si>
  <si>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</si>
  <si>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</si>
  <si>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</si>
  <si>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</si>
  <si>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</si>
  <si>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</si>
  <si>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</si>
  <si>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</si>
  <si>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</si>
  <si>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</si>
  <si>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</si>
  <si>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</si>
  <si>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</si>
  <si>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</si>
  <si>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</si>
  <si>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</si>
  <si>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</si>
  <si>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</si>
  <si>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</si>
  <si>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</si>
  <si>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</si>
  <si>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</si>
  <si>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</si>
  <si>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</si>
  <si>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</si>
  <si>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</si>
  <si>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</si>
  <si>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</si>
  <si>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</si>
  <si>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</si>
  <si>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</si>
  <si>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</si>
  <si>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</si>
  <si>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</si>
  <si>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</si>
  <si>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</si>
  <si>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</si>
  <si>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</si>
  <si>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</si>
  <si>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</si>
  <si>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</si>
  <si>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</si>
  <si>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</si>
  <si>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</si>
  <si>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</si>
  <si>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</si>
  <si>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</si>
  <si>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</si>
  <si>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</si>
  <si>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</si>
  <si>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</si>
  <si>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</si>
  <si>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</si>
  <si>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</si>
  <si>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</si>
  <si>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</si>
  <si>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</si>
  <si>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</si>
  <si>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</si>
  <si>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</si>
  <si>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</si>
  <si>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</si>
  <si>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</si>
  <si>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</si>
  <si>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</si>
  <si>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</si>
  <si>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</si>
  <si>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</si>
  <si>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</si>
  <si>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</si>
  <si>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</si>
  <si>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</si>
  <si>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</si>
  <si>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</si>
  <si>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</si>
  <si>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</si>
  <si>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</si>
  <si>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</si>
  <si>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</si>
  <si>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</si>
  <si>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</si>
  <si>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</si>
  <si>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</si>
  <si>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</si>
  <si>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</si>
  <si>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</si>
  <si>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</si>
  <si>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</si>
  <si>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</si>
  <si>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</si>
  <si>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</si>
  <si>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</si>
  <si>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</si>
  <si>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</si>
  <si>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</si>
  <si>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</si>
  <si>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</si>
  <si>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</si>
  <si>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</si>
  <si>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</si>
  <si>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</si>
  <si>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</si>
  <si>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</si>
  <si>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</si>
  <si>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</si>
  <si>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</si>
  <si>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</si>
  <si>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</si>
  <si>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</si>
  <si>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</si>
  <si>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</si>
  <si>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</si>
  <si>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</si>
  <si>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</si>
  <si>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</si>
  <si>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</si>
  <si>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</si>
  <si>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</si>
  <si>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</si>
  <si>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</si>
  <si>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</si>
  <si>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</si>
  <si>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</si>
  <si>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</si>
  <si>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</si>
  <si>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</si>
  <si>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</si>
  <si>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</si>
  <si>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</si>
  <si>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</si>
  <si>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</si>
  <si>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</si>
  <si>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</si>
  <si>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</si>
  <si>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</si>
  <si>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</si>
  <si>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</si>
  <si>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</si>
  <si>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</si>
  <si>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</si>
  <si>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</si>
  <si>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</si>
  <si>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</si>
  <si>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</si>
  <si>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</si>
  <si>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</si>
  <si>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</si>
  <si>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</si>
  <si>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</si>
  <si>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</si>
  <si>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</si>
  <si>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</si>
  <si>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</si>
  <si>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</si>
  <si>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</si>
  <si>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</si>
  <si>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</si>
  <si>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</si>
  <si>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</si>
  <si>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</si>
  <si>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</si>
  <si>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</si>
  <si>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</si>
  <si>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</si>
  <si>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</si>
  <si>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</si>
  <si>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</si>
  <si>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</si>
  <si>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</si>
  <si>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</si>
  <si>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</si>
  <si>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</si>
  <si>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</si>
  <si>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</si>
  <si>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</si>
  <si>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</si>
  <si>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</si>
  <si>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</si>
  <si>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</si>
  <si>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</si>
  <si>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</si>
  <si>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</si>
  <si>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</si>
  <si>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</si>
  <si>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</si>
  <si>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</si>
  <si>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</si>
  <si>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</si>
  <si>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</si>
  <si>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</si>
  <si>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</si>
  <si>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</si>
  <si>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</si>
  <si>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</si>
  <si>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</si>
  <si>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</si>
  <si>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</si>
  <si>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</si>
  <si>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</si>
  <si>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</si>
  <si>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</si>
  <si>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</si>
  <si>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</si>
  <si>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</si>
  <si>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</si>
  <si>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</si>
  <si>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</si>
  <si>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</si>
  <si>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</si>
  <si>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</si>
  <si>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</si>
  <si>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</si>
  <si>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</si>
  <si>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</si>
  <si>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</si>
  <si>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</si>
  <si>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</si>
  <si>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</si>
  <si>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</si>
  <si>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</si>
  <si>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</si>
  <si>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</si>
  <si>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</si>
  <si>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</si>
  <si>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</si>
  <si>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</si>
  <si>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</si>
  <si>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</si>
  <si>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</si>
  <si>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</si>
  <si>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</si>
  <si>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</si>
  <si>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</si>
  <si>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</si>
  <si>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</si>
  <si>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</si>
  <si>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</si>
  <si>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</si>
  <si>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</si>
  <si>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</si>
  <si>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</si>
  <si>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</si>
  <si>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</si>
  <si>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</si>
  <si>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</si>
  <si>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</si>
  <si>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</si>
  <si>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</si>
  <si>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</si>
  <si>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</si>
  <si>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</si>
  <si>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</si>
  <si>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</si>
  <si>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</si>
  <si>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</si>
  <si>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</si>
  <si>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</si>
  <si>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</si>
  <si>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</si>
  <si>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</si>
  <si>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</si>
  <si>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</si>
  <si>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</si>
  <si>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</si>
  <si>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</si>
  <si>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</si>
  <si>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</si>
  <si>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</si>
  <si>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</si>
  <si>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</si>
  <si>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</si>
  <si>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</si>
  <si>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</si>
  <si>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</si>
  <si>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</si>
  <si>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</si>
  <si>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</si>
  <si>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</si>
  <si>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</si>
  <si>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</si>
  <si>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</si>
  <si>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</si>
  <si>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</si>
  <si>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</si>
  <si>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</si>
  <si>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</si>
  <si>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</si>
  <si>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</si>
  <si>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</si>
  <si>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</si>
  <si>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</si>
  <si>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</si>
  <si>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</si>
  <si>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</si>
  <si>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</si>
  <si>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</si>
  <si>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</si>
  <si>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</si>
  <si>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</si>
  <si>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</si>
  <si>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</si>
  <si>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</si>
  <si>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</si>
  <si>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</si>
  <si>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</si>
  <si>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</si>
  <si>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</si>
  <si>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</si>
  <si>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</si>
  <si>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</si>
  <si>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</si>
  <si>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</si>
  <si>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</si>
  <si>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</si>
  <si>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</si>
  <si>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</si>
  <si>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</si>
  <si>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</si>
  <si>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</si>
  <si>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</si>
  <si>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</si>
  <si>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</si>
  <si>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</si>
  <si>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</si>
  <si>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</si>
  <si>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</si>
  <si>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</si>
  <si>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</si>
  <si>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</si>
  <si>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</si>
  <si>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</si>
  <si>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</si>
  <si>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</si>
  <si>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</si>
  <si>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</si>
  <si>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</si>
  <si>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</si>
  <si>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</si>
  <si>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</si>
  <si>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</si>
  <si>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</si>
  <si>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</si>
  <si>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</si>
  <si>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</si>
  <si>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</si>
  <si>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</si>
  <si>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</si>
  <si>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</si>
  <si>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</si>
  <si>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</si>
  <si>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</si>
  <si>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</si>
  <si>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</si>
  <si>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</si>
  <si>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</si>
  <si>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</si>
  <si>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</si>
  <si>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</si>
  <si>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</si>
  <si>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</si>
  <si>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</si>
  <si>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</si>
  <si>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</si>
  <si>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</si>
  <si>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</si>
  <si>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</si>
  <si>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</si>
  <si>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</si>
  <si>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</si>
  <si>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</si>
  <si>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</si>
  <si>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</si>
  <si>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</si>
  <si>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</si>
  <si>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</si>
  <si>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</si>
  <si>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</si>
  <si>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</si>
  <si>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</si>
  <si>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</si>
  <si>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</si>
  <si>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</si>
  <si>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</si>
  <si>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</si>
  <si>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</si>
  <si>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</si>
  <si>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</si>
  <si>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</si>
  <si>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</si>
  <si>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</si>
  <si>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</si>
  <si>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</si>
  <si>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</si>
  <si>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</si>
  <si>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</si>
  <si>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</si>
  <si>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</si>
  <si>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</si>
  <si>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</si>
  <si>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</si>
  <si>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</si>
  <si>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</si>
  <si>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</si>
  <si>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</si>
  <si>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</si>
  <si>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</si>
  <si>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</si>
  <si>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</si>
  <si>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</si>
  <si>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</si>
  <si>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</si>
  <si>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</si>
  <si>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</si>
  <si>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</si>
  <si>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</si>
  <si>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</si>
  <si>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</si>
  <si>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</si>
  <si>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</si>
  <si>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</si>
  <si>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</si>
  <si>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</si>
  <si>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</si>
  <si>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</si>
  <si>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</si>
  <si>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</si>
  <si>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</si>
  <si>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</si>
  <si>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</si>
  <si>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</si>
  <si>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</si>
  <si>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</si>
  <si>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</si>
  <si>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</si>
  <si>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</si>
  <si>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</si>
  <si>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</si>
  <si>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</si>
  <si>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</si>
  <si>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</si>
  <si>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</si>
  <si>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</si>
  <si>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</si>
  <si>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</si>
  <si>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</si>
  <si>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</si>
  <si>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</si>
  <si>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</si>
  <si>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</si>
  <si>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</si>
  <si>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</si>
  <si>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</si>
  <si>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</si>
  <si>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</si>
  <si>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</si>
  <si>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</si>
  <si>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</si>
  <si>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</si>
  <si>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</si>
  <si>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</si>
  <si>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</si>
  <si>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</si>
  <si>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</si>
  <si>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</si>
  <si>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</si>
  <si>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</si>
  <si>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</si>
  <si>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</si>
  <si>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</si>
  <si>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</si>
  <si>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</si>
  <si>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</si>
  <si>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</si>
  <si>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</si>
  <si>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</si>
  <si>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</si>
  <si>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</si>
  <si>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</si>
  <si>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</si>
  <si>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</si>
  <si>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</si>
  <si>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</si>
  <si>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</si>
  <si>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</si>
  <si>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</si>
  <si>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</si>
  <si>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</si>
  <si>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</si>
  <si>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</si>
  <si>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</si>
  <si>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</si>
  <si>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</si>
  <si>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</si>
  <si>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</si>
  <si>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</si>
  <si>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</si>
  <si>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</si>
  <si>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</si>
  <si>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</si>
  <si>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</si>
  <si>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</si>
  <si>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</si>
  <si>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</si>
  <si>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</si>
  <si>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</si>
  <si>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</si>
  <si>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</si>
  <si>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</si>
  <si>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</si>
  <si>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</si>
  <si>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</si>
  <si>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</si>
  <si>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</si>
  <si>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</si>
  <si>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</si>
  <si>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</si>
  <si>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</si>
  <si>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</si>
  <si>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</si>
  <si>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</si>
  <si>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</si>
  <si>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</si>
  <si>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</si>
  <si>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</si>
  <si>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</si>
  <si>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</si>
  <si>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</si>
  <si>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</si>
  <si>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</si>
  <si>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</si>
  <si>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</si>
  <si>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</si>
  <si>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</si>
  <si>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</si>
  <si>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</si>
  <si>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</si>
  <si>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</si>
  <si>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</si>
  <si>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</si>
  <si>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</si>
  <si>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</si>
  <si>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</si>
  <si>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</si>
  <si>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</si>
  <si>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</si>
  <si>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</si>
  <si>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</si>
  <si>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</si>
  <si>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</si>
  <si>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</si>
  <si>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</si>
  <si>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</si>
  <si>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</si>
  <si>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</si>
  <si>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</si>
  <si>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</si>
  <si>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</si>
  <si>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</si>
  <si>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</si>
  <si>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</si>
  <si>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</si>
  <si>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</si>
  <si>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</si>
  <si>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</si>
  <si>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</si>
  <si>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</si>
  <si>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</si>
  <si>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</si>
  <si>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</si>
  <si>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</si>
  <si>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</si>
  <si>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</si>
  <si>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</si>
  <si>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</si>
  <si>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</si>
  <si>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</si>
  <si>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</si>
  <si>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</si>
  <si>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</si>
  <si>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</si>
  <si>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</si>
  <si>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</si>
  <si>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</si>
  <si>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</si>
  <si>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</si>
  <si>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</si>
  <si>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</si>
  <si>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</si>
  <si>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</si>
  <si>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</si>
  <si>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</si>
  <si>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</si>
  <si>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</si>
  <si>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</si>
  <si>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</si>
  <si>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</si>
  <si>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</si>
  <si>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</si>
  <si>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</si>
  <si>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</si>
  <si>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</si>
  <si>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</si>
  <si>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</si>
  <si>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</si>
  <si>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</si>
  <si>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</si>
  <si>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</si>
  <si>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</si>
  <si>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</si>
  <si>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</si>
  <si>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</si>
  <si>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</si>
  <si>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</si>
  <si>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</si>
  <si>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</si>
  <si>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</si>
  <si>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</si>
  <si>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</si>
  <si>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</si>
  <si>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</si>
  <si>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</si>
  <si>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</si>
  <si>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</si>
  <si>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</si>
  <si>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</si>
  <si>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</si>
  <si>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</si>
  <si>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</si>
  <si>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</si>
  <si>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</si>
  <si>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</si>
  <si>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</si>
  <si>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</si>
  <si>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</si>
  <si>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</si>
  <si>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</si>
  <si>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</si>
  <si>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</si>
  <si>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</si>
  <si>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</si>
  <si>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</si>
  <si>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</si>
  <si>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</si>
  <si>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</si>
  <si>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</si>
  <si>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</si>
  <si>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</si>
  <si>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</si>
  <si>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</si>
  <si>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</si>
  <si>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</si>
  <si>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</si>
  <si>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</si>
  <si>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</si>
  <si>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</si>
  <si>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</si>
  <si>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</si>
  <si>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</si>
  <si>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</si>
  <si>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</si>
  <si>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</si>
  <si>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</si>
  <si>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</si>
  <si>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</si>
  <si>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</si>
  <si>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</si>
  <si>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</si>
  <si>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</si>
  <si>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</si>
  <si>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</si>
  <si>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</si>
  <si>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</si>
  <si>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</si>
  <si>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</si>
  <si>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</si>
  <si>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</si>
  <si>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</si>
  <si>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</si>
  <si>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</si>
  <si>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</si>
  <si>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</si>
  <si>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</si>
  <si>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</si>
  <si>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</si>
  <si>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</si>
  <si>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</si>
  <si>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</si>
  <si>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</si>
  <si>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</si>
  <si>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</si>
  <si>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</si>
  <si>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</si>
  <si>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</si>
  <si>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</si>
  <si>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</si>
  <si>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</si>
  <si>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</si>
  <si>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</si>
  <si>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</si>
  <si>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</si>
  <si>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</si>
  <si>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</si>
  <si>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</si>
  <si>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</si>
  <si>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</si>
  <si>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</si>
  <si>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</si>
  <si>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</si>
  <si>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</si>
  <si>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</si>
  <si>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</si>
  <si>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</si>
  <si>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</si>
  <si>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</si>
  <si>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</si>
  <si>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</si>
  <si>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</si>
  <si>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</si>
  <si>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</si>
  <si>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</si>
  <si>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</si>
  <si>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</si>
  <si>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</si>
  <si>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</si>
  <si>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</si>
  <si>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</si>
  <si>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</si>
  <si>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</si>
  <si>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</si>
  <si>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</si>
  <si>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</si>
  <si>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</si>
  <si>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</si>
  <si>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</si>
  <si>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</si>
  <si>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</si>
  <si>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</si>
  <si>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</si>
  <si>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</si>
  <si>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</si>
  <si>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</si>
  <si>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</si>
  <si>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</si>
  <si>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</si>
  <si>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</si>
  <si>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</si>
  <si>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</si>
  <si>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</si>
  <si>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</si>
  <si>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</si>
  <si>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</si>
  <si>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</si>
  <si>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</si>
  <si>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</si>
  <si>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</si>
  <si>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</si>
  <si>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</si>
  <si>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</si>
  <si>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</si>
  <si>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</si>
  <si>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</si>
  <si>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</si>
  <si>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</si>
  <si>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</si>
  <si>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</si>
  <si>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</si>
  <si>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</si>
  <si>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</si>
  <si>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</si>
  <si>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</si>
  <si>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</si>
  <si>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</si>
  <si>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</si>
  <si>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</si>
  <si>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</si>
  <si>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</si>
  <si>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</si>
  <si>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</si>
  <si>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</si>
  <si>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</si>
  <si>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</si>
  <si>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</si>
  <si>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</si>
  <si>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</si>
  <si>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</si>
  <si>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</si>
  <si>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</si>
  <si>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</si>
  <si>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</si>
  <si>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</si>
  <si>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</si>
  <si>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</si>
  <si>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</si>
  <si>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</si>
  <si>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</si>
  <si>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</si>
  <si>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</si>
  <si>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</si>
  <si>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</si>
  <si>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</si>
  <si>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</si>
  <si>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</si>
  <si>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</si>
  <si>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</si>
  <si>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</si>
  <si>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</si>
  <si>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</si>
  <si>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</si>
  <si>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</si>
  <si>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</si>
  <si>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</si>
  <si>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</si>
  <si>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</si>
  <si>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</si>
  <si>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</si>
  <si>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</si>
  <si>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</si>
  <si>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</si>
  <si>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</si>
  <si>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</si>
  <si>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</si>
  <si>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</si>
  <si>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</si>
  <si>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</si>
  <si>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</si>
  <si>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</si>
  <si>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</si>
  <si>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</si>
  <si>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</si>
  <si>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</si>
  <si>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</si>
  <si>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</si>
  <si>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</si>
  <si>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</si>
  <si>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</si>
  <si>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</si>
  <si>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</si>
  <si>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</si>
  <si>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</si>
  <si>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</si>
  <si>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</si>
  <si>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</si>
  <si>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</si>
  <si>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</si>
  <si>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</si>
  <si>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</si>
  <si>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</si>
  <si>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</si>
  <si>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</si>
  <si>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</si>
  <si>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</si>
  <si>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</si>
  <si>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</si>
  <si>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</si>
  <si>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</si>
  <si>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</si>
  <si>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</si>
  <si>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</si>
  <si>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</si>
  <si>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</si>
  <si>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</si>
  <si>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</si>
  <si>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</si>
  <si>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</si>
  <si>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</si>
  <si>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</si>
  <si>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</si>
  <si>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</si>
  <si>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</si>
  <si>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</si>
  <si>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</si>
  <si>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</si>
  <si>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</si>
  <si>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</si>
  <si>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</si>
  <si>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</si>
  <si>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</si>
  <si>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</si>
  <si>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</si>
  <si>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</si>
  <si>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</si>
  <si>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</si>
  <si>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</si>
  <si>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</si>
  <si>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</si>
  <si>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</si>
  <si>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</si>
  <si>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</si>
  <si>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</si>
  <si>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</si>
  <si>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</si>
  <si>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</si>
  <si>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</si>
  <si>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</si>
  <si>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</si>
  <si>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</si>
  <si>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</si>
  <si>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</si>
  <si>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</si>
  <si>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</si>
  <si>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</si>
  <si>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</si>
  <si>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</si>
  <si>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</si>
  <si>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</si>
  <si>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</si>
  <si>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</si>
  <si>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</si>
  <si>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</si>
  <si>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</si>
  <si>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</si>
  <si>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</si>
  <si>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</si>
  <si>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</si>
  <si>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</si>
  <si>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</si>
  <si>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</si>
  <si>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</si>
  <si>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</si>
  <si>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</si>
  <si>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</si>
  <si>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</si>
  <si>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</si>
  <si>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</si>
  <si>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</si>
  <si>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</si>
  <si>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</si>
  <si>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</si>
  <si>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</si>
  <si>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</si>
  <si>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</si>
  <si>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</si>
  <si>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</si>
  <si>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</si>
  <si>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</si>
  <si>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</si>
  <si>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</si>
  <si>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</si>
  <si>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</si>
  <si>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</si>
  <si>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</si>
  <si>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</si>
  <si>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</si>
  <si>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</si>
  <si>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</si>
  <si>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</si>
  <si>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</si>
  <si>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</si>
  <si>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</si>
  <si>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</si>
  <si>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</si>
  <si>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</si>
  <si>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</si>
  <si>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</si>
  <si>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</si>
  <si>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</si>
  <si>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</si>
  <si>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</si>
  <si>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</si>
  <si>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</si>
  <si>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</si>
  <si>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</si>
  <si>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</si>
  <si>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</si>
  <si>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</si>
  <si>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</si>
  <si>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</si>
  <si>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</si>
  <si>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</si>
  <si>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</si>
  <si>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</si>
  <si>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</si>
  <si>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</si>
  <si>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</si>
  <si>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</si>
  <si>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</si>
  <si>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</si>
  <si>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</si>
  <si>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</si>
  <si>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</si>
  <si>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</si>
  <si>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</si>
  <si>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</si>
  <si>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</si>
  <si>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</si>
  <si>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</si>
  <si>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</si>
  <si>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</si>
  <si>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</si>
  <si>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</si>
  <si>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</si>
  <si>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</si>
  <si>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</si>
  <si>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</si>
  <si>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</si>
  <si>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</si>
  <si>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</si>
  <si>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</si>
  <si>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</si>
  <si>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</si>
  <si>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</si>
  <si>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</si>
  <si>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</si>
  <si>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</si>
  <si>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</si>
  <si>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</si>
  <si>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</si>
  <si>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</si>
  <si>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</si>
  <si>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</si>
  <si>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</si>
  <si>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</si>
  <si>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</si>
  <si>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</si>
  <si>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</si>
  <si>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</si>
  <si>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</si>
  <si>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</si>
  <si>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</si>
  <si>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</si>
  <si>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</si>
  <si>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</si>
  <si>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</si>
  <si>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</si>
  <si>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</si>
  <si>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</si>
  <si>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</si>
  <si>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</si>
  <si>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</si>
  <si>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</si>
  <si>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</si>
  <si>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</si>
  <si>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</si>
  <si>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</si>
  <si>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</si>
  <si>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</si>
  <si>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</si>
  <si>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</si>
  <si>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</si>
  <si>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</si>
  <si>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</si>
  <si>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</si>
  <si>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</si>
  <si>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</si>
  <si>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</si>
  <si>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</si>
  <si>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</si>
  <si>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</si>
  <si>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</si>
  <si>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</si>
  <si>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</si>
  <si>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</si>
  <si>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</si>
  <si>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</si>
  <si>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</si>
  <si>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</si>
  <si>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</si>
  <si>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</si>
  <si>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</si>
  <si>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</si>
  <si>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</si>
  <si>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</si>
  <si>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</si>
  <si>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</si>
  <si>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</si>
  <si>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</si>
  <si>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</si>
  <si>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</si>
  <si>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</si>
  <si>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</si>
  <si>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</si>
  <si>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</si>
  <si>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</si>
  <si>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</si>
  <si>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</si>
  <si>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</si>
  <si>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</si>
  <si>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</si>
  <si>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</si>
  <si>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</si>
  <si>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</si>
  <si>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</si>
  <si>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</si>
  <si>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</si>
  <si>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</si>
  <si>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</si>
  <si>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</si>
  <si>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</si>
  <si>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</si>
  <si>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</si>
  <si>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</si>
  <si>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</si>
  <si>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</si>
  <si>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</si>
  <si>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</si>
  <si>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</si>
  <si>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</si>
  <si>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</si>
  <si>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</si>
  <si>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</si>
  <si>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</si>
  <si>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</si>
  <si>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</si>
  <si>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</si>
  <si>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</si>
  <si>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</si>
  <si>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</si>
  <si>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</si>
  <si>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</si>
  <si>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</si>
  <si>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</si>
  <si>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</si>
  <si>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</si>
  <si>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</si>
  <si>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</si>
  <si>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</si>
  <si>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</si>
  <si>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</si>
  <si>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</si>
  <si>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</si>
  <si>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</si>
  <si>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</si>
  <si>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</si>
  <si>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</si>
  <si>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</si>
  <si>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</si>
  <si>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</si>
  <si>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</si>
  <si>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</si>
  <si>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</si>
  <si>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</si>
  <si>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</si>
  <si>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</si>
  <si>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</si>
  <si>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</si>
  <si>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</si>
  <si>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</si>
  <si>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</si>
  <si>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</si>
  <si>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</si>
  <si>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</si>
  <si>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</si>
  <si>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</si>
  <si>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</si>
  <si>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</si>
  <si>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</si>
  <si>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</si>
  <si>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</si>
  <si>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</si>
  <si>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</si>
  <si>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</si>
  <si>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</si>
  <si>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</si>
  <si>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</si>
  <si>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</si>
  <si>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</si>
  <si>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</si>
  <si>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</si>
  <si>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</si>
  <si>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</si>
  <si>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</si>
  <si>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</si>
  <si>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</si>
  <si>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</si>
  <si>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</si>
  <si>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</si>
  <si>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</si>
  <si>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</si>
  <si>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</si>
  <si>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</si>
  <si>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</si>
  <si>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</si>
  <si>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</si>
  <si>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</si>
  <si>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</si>
  <si>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</si>
  <si>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</si>
  <si>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</si>
  <si>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</si>
  <si>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</si>
  <si>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</si>
  <si>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</si>
  <si>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</si>
  <si>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</si>
  <si>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</si>
  <si>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</si>
  <si>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</si>
  <si>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</si>
  <si>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</si>
  <si>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</si>
  <si>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</si>
  <si>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</si>
  <si>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</si>
  <si>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</si>
  <si>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</si>
  <si>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</si>
  <si>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</si>
  <si>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</si>
  <si>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</si>
  <si>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</si>
  <si>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</si>
  <si>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</si>
  <si>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</si>
  <si>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</si>
  <si>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</si>
  <si>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</si>
  <si>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</si>
  <si>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</si>
  <si>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</si>
  <si>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</si>
  <si>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</si>
  <si>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</si>
  <si>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</si>
  <si>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</si>
  <si>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</si>
  <si>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</si>
  <si>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</si>
  <si>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</si>
  <si>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</si>
  <si>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</si>
  <si>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</si>
  <si>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</si>
  <si>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</si>
  <si>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</si>
  <si>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</si>
  <si>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</si>
  <si>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</si>
  <si>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</si>
  <si>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</si>
  <si>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</si>
  <si>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</si>
  <si>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</si>
  <si>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</si>
  <si>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</si>
  <si>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</si>
  <si>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</si>
  <si>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</si>
  <si>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</si>
  <si>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</si>
  <si>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</si>
  <si>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</si>
  <si>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</si>
  <si>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</si>
  <si>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</si>
  <si>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</si>
  <si>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</si>
  <si>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</si>
  <si>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</si>
  <si>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</si>
  <si>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</si>
  <si>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</si>
  <si>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</si>
  <si>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</si>
  <si>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</si>
  <si>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</si>
  <si>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</si>
  <si>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</si>
  <si>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</si>
  <si>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</si>
  <si>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</si>
  <si>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</si>
  <si>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</si>
  <si>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</si>
  <si>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</si>
  <si>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</si>
  <si>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</si>
  <si>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</si>
  <si>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</si>
  <si>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</si>
  <si>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</si>
  <si>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</si>
  <si>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</si>
  <si>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</si>
  <si>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</si>
  <si>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</si>
  <si>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</si>
  <si>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</si>
  <si>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</si>
  <si>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</si>
  <si>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</si>
  <si>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</si>
  <si>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</si>
  <si>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</si>
  <si>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</si>
  <si>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</si>
  <si>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</si>
  <si>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</si>
  <si>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</si>
  <si>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</si>
  <si>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</si>
  <si>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</si>
  <si>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</si>
  <si>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</si>
  <si>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</si>
  <si>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</si>
  <si>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</si>
  <si>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</si>
  <si>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</si>
  <si>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</si>
  <si>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</si>
  <si>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</si>
  <si>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</si>
  <si>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</si>
  <si>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</si>
  <si>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</si>
  <si>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</si>
  <si>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</si>
  <si>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</si>
  <si>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</si>
  <si>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</si>
  <si>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</si>
  <si>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</si>
  <si>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</si>
  <si>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</si>
  <si>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</si>
  <si>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</si>
  <si>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</si>
  <si>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</si>
  <si>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</si>
  <si>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</si>
  <si>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</si>
  <si>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</si>
  <si>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</si>
  <si>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</si>
  <si>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</si>
  <si>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</si>
  <si>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</si>
  <si>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</si>
  <si>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</si>
  <si>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</si>
  <si>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</si>
  <si>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</si>
  <si>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</si>
  <si>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</si>
  <si>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</si>
  <si>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</si>
  <si>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</si>
  <si>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</si>
  <si>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</si>
  <si>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</si>
  <si>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</si>
  <si>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</si>
  <si>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</si>
  <si>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</si>
  <si>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</si>
  <si>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</si>
  <si>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</si>
  <si>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</si>
  <si>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</si>
  <si>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</si>
  <si>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</si>
  <si>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</si>
  <si>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</si>
  <si>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</si>
  <si>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</si>
  <si>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</si>
  <si>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</si>
  <si>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</si>
  <si>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</si>
  <si>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</si>
  <si>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</si>
  <si>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</si>
  <si>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</si>
  <si>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</si>
  <si>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</si>
  <si>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</si>
  <si>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</si>
  <si>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</si>
  <si>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</si>
  <si>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</si>
  <si>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</si>
  <si>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</si>
  <si>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</si>
  <si>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</si>
  <si>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</si>
  <si>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</si>
  <si>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</si>
  <si>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</si>
  <si>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</si>
  <si>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</si>
  <si>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</si>
  <si>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</si>
  <si>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</si>
  <si>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</si>
  <si>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</si>
  <si>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</si>
  <si>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</si>
  <si>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</si>
  <si>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</si>
  <si>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</si>
  <si>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</si>
  <si>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</si>
  <si>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</si>
  <si>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</si>
  <si>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</si>
  <si>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</si>
  <si>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</si>
  <si>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</si>
  <si>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</si>
  <si>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</si>
  <si>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</si>
  <si>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</si>
  <si>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</si>
  <si>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</si>
  <si>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</si>
  <si>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</si>
  <si>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</si>
  <si>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</si>
  <si>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</si>
  <si>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</si>
  <si>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</si>
  <si>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</si>
  <si>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</si>
  <si>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</si>
  <si>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</si>
  <si>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</si>
  <si>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</si>
  <si>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</si>
  <si>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</si>
  <si>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</si>
  <si>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</si>
  <si>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</si>
  <si>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</si>
  <si>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</si>
  <si>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</si>
  <si>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</si>
  <si>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</si>
  <si>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</si>
  <si>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</si>
  <si>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</si>
  <si>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</si>
  <si>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</si>
  <si>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</si>
  <si>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</si>
  <si>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</si>
  <si>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</si>
  <si>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</si>
  <si>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</si>
  <si>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</si>
  <si>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</si>
  <si>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</si>
  <si>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</si>
  <si>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</si>
  <si>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</si>
  <si>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</si>
  <si>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</si>
  <si>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</si>
  <si>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</si>
  <si>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</si>
  <si>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</si>
  <si>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</si>
  <si>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</si>
  <si>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</si>
  <si>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</si>
  <si>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</si>
  <si>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</si>
  <si>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</si>
  <si>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</si>
  <si>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</si>
  <si>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</si>
  <si>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</si>
  <si>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</si>
  <si>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</si>
  <si>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</si>
  <si>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</si>
  <si>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</si>
  <si>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</si>
  <si>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</si>
  <si>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</si>
  <si>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</si>
  <si>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</si>
  <si>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</si>
  <si>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</si>
  <si>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</si>
  <si>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</si>
  <si>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</si>
  <si>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</si>
  <si>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</si>
  <si>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</si>
  <si>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</si>
  <si>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</si>
  <si>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</si>
  <si>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</si>
  <si>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</si>
  <si>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</si>
  <si>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</si>
  <si>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</si>
  <si>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</si>
  <si>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</si>
  <si>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</si>
  <si>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</si>
  <si>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</si>
  <si>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</si>
  <si>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</si>
  <si>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</si>
  <si>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</si>
  <si>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</si>
  <si>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</si>
  <si>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</si>
  <si>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</si>
  <si>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</si>
  <si>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</si>
  <si>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</si>
  <si>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</si>
  <si>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</si>
  <si>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</si>
  <si>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</si>
  <si>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</si>
  <si>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</si>
  <si>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</si>
  <si>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</si>
  <si>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</si>
  <si>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</si>
  <si>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</si>
  <si>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</si>
  <si>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</si>
  <si>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</si>
  <si>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</si>
  <si>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</si>
  <si>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</si>
  <si>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</si>
  <si>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</si>
  <si>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</si>
  <si>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</si>
  <si>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</si>
  <si>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</si>
  <si>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</si>
  <si>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</si>
  <si>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</si>
  <si>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</si>
  <si>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</si>
  <si>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</si>
  <si>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</si>
  <si>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</si>
  <si>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</si>
  <si>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</si>
  <si>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</si>
  <si>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</si>
  <si>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</si>
  <si>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</si>
  <si>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</si>
  <si>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</si>
  <si>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</si>
  <si>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</si>
  <si>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</si>
  <si>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</si>
  <si>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</si>
  <si>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</si>
  <si>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</si>
  <si>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</si>
  <si>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</si>
  <si>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</si>
  <si>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</si>
  <si>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</si>
  <si>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</si>
  <si>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</si>
  <si>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</si>
  <si>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</si>
  <si>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</si>
  <si>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</si>
  <si>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</si>
  <si>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</si>
  <si>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</si>
  <si>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</si>
  <si>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</si>
  <si>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</si>
  <si>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</si>
  <si>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</si>
  <si>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</si>
  <si>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</si>
  <si>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</si>
  <si>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</si>
  <si>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</si>
  <si>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</si>
  <si>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</si>
  <si>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</si>
  <si>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</si>
  <si>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</si>
  <si>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</si>
  <si>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</si>
  <si>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</si>
  <si>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</si>
  <si>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</si>
  <si>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</si>
  <si>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</si>
  <si>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</si>
  <si>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</si>
  <si>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</si>
  <si>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</si>
  <si>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</si>
  <si>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</si>
  <si>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</si>
  <si>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</si>
  <si>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</si>
  <si>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</si>
  <si>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</si>
  <si>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</si>
  <si>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</si>
  <si>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</si>
  <si>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</si>
  <si>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</si>
  <si>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</si>
  <si>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</si>
  <si>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</si>
  <si>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</si>
  <si>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</si>
  <si>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</si>
  <si>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</si>
  <si>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</si>
  <si>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</si>
  <si>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</si>
  <si>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</si>
  <si>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</si>
  <si>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</si>
  <si>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</si>
  <si>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</si>
  <si>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</si>
  <si>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</si>
  <si>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</si>
  <si>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</si>
  <si>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</si>
  <si>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</si>
  <si>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</si>
  <si>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</si>
  <si>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</si>
  <si>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</si>
  <si>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</si>
  <si>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</si>
  <si>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</si>
  <si>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</si>
  <si>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</si>
  <si>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</si>
  <si>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</si>
  <si>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</si>
  <si>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</si>
  <si>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</si>
  <si>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</si>
  <si>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</si>
  <si>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</si>
  <si>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</si>
  <si>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</si>
  <si>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</si>
  <si>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</si>
  <si>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</si>
  <si>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</si>
  <si>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</si>
  <si>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</si>
  <si>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</si>
  <si>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</si>
  <si>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</si>
  <si>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</si>
  <si>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</si>
  <si>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</si>
  <si>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</si>
  <si>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</si>
  <si>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</si>
  <si>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</si>
  <si>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</si>
  <si>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</si>
  <si>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</si>
  <si>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</si>
  <si>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</si>
  <si>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</si>
  <si>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</si>
  <si>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</si>
  <si>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</si>
  <si>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</si>
  <si>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</si>
  <si>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</si>
  <si>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</si>
  <si>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</si>
  <si>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</si>
  <si>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</si>
  <si>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</si>
  <si>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</si>
  <si>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</si>
  <si>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</si>
  <si>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</si>
  <si>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</si>
  <si>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</si>
  <si>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</si>
  <si>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</si>
  <si>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</si>
  <si>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</si>
  <si>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</si>
  <si>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</si>
  <si>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</si>
  <si>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</si>
  <si>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</si>
  <si>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</si>
  <si>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</si>
  <si>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</si>
  <si>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</si>
  <si>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</si>
  <si>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</si>
  <si>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</si>
  <si>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</si>
  <si>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</si>
  <si>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</si>
  <si>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</si>
  <si>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</si>
  <si>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</si>
  <si>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</si>
  <si>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</si>
  <si>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</si>
  <si>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</si>
  <si>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</si>
  <si>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</si>
  <si>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</si>
  <si>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</si>
  <si>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</si>
  <si>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</si>
  <si>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</si>
  <si>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</si>
  <si>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</si>
  <si>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</si>
  <si>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</si>
  <si>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</si>
  <si>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</si>
  <si>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</si>
  <si>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</si>
  <si>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</si>
  <si>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</si>
  <si>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</si>
  <si>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</si>
  <si>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</si>
  <si>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</si>
  <si>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</si>
  <si>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</si>
  <si>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</si>
  <si>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</si>
  <si>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</si>
  <si>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</si>
  <si>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</si>
  <si>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</si>
  <si>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</si>
  <si>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</si>
  <si>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</si>
  <si>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</si>
  <si>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</si>
  <si>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</si>
  <si>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</si>
  <si>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</si>
  <si>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</si>
  <si>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</si>
  <si>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</si>
  <si>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</si>
  <si>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</si>
  <si>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</si>
  <si>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</si>
  <si>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</si>
  <si>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</si>
  <si>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</si>
  <si>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</si>
  <si>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</si>
  <si>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</si>
  <si>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</si>
  <si>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</si>
  <si>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</si>
  <si>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</si>
  <si>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</si>
  <si>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</si>
  <si>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</si>
  <si>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</si>
  <si>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</si>
  <si>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</si>
  <si>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</si>
  <si>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</si>
  <si>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</si>
  <si>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</si>
  <si>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</si>
  <si>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</si>
  <si>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</si>
  <si>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</si>
  <si>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</si>
  <si>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</si>
  <si>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</si>
  <si>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</si>
  <si>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</si>
  <si>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</si>
  <si>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</si>
  <si>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</si>
  <si>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</si>
  <si>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</si>
  <si>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</si>
  <si>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</si>
  <si>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</si>
  <si>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</si>
  <si>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</si>
  <si>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</si>
  <si>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</si>
  <si>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</si>
  <si>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</si>
  <si>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</si>
  <si>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</si>
  <si>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</si>
  <si>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</si>
  <si>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</si>
  <si>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</si>
  <si>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</si>
  <si>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</si>
  <si>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</si>
  <si>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</si>
  <si>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</si>
  <si>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</si>
  <si>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</si>
  <si>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</si>
  <si>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</si>
  <si>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</si>
  <si>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</si>
  <si>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</si>
  <si>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</si>
  <si>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</si>
  <si>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</si>
  <si>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</si>
  <si>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</si>
  <si>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</si>
  <si>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</si>
  <si>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</si>
  <si>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</si>
  <si>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</si>
  <si>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</si>
  <si>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</si>
  <si>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</si>
  <si>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</si>
  <si>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</si>
  <si>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</si>
  <si>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</si>
  <si>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</si>
  <si>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</si>
  <si>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</si>
  <si>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</si>
  <si>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</si>
  <si>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</si>
  <si>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</si>
  <si>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</si>
  <si>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</si>
  <si>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</si>
  <si>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</si>
  <si>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</si>
  <si>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</si>
  <si>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</si>
  <si>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</si>
  <si>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</si>
  <si>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</si>
  <si>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</si>
  <si>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</si>
  <si>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</si>
  <si>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</si>
  <si>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</si>
  <si>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</si>
  <si>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</si>
  <si>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</si>
  <si>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</si>
  <si>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</si>
  <si>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</si>
  <si>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</si>
  <si>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</si>
  <si>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</si>
  <si>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</si>
  <si>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</si>
  <si>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</si>
  <si>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</si>
  <si>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</si>
  <si>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</si>
  <si>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</si>
  <si>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</si>
  <si>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</si>
  <si>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</si>
  <si>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</si>
  <si>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</si>
  <si>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</si>
  <si>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</si>
  <si>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</si>
  <si>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</si>
  <si>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</si>
  <si>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</si>
  <si>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</si>
  <si>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</si>
  <si>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</si>
  <si>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</si>
  <si>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</si>
  <si>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</si>
  <si>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</si>
  <si>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</si>
  <si>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</si>
  <si>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</si>
  <si>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</si>
  <si>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</si>
  <si>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</si>
  <si>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</si>
  <si>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</si>
  <si>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</si>
  <si>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</si>
  <si>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</si>
  <si>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</si>
  <si>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</si>
  <si>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</si>
  <si>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</si>
  <si>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</si>
  <si>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</si>
  <si>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</si>
  <si>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</si>
  <si>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</si>
  <si>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</si>
  <si>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</si>
  <si>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</si>
  <si>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</si>
  <si>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</si>
  <si>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</si>
  <si>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</si>
  <si>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</si>
  <si>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</si>
  <si>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</si>
  <si>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</si>
  <si>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</si>
  <si>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</si>
  <si>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</si>
  <si>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</si>
  <si>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</si>
  <si>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</si>
  <si>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</si>
  <si>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</si>
  <si>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</si>
  <si>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</si>
  <si>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</si>
  <si>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</si>
  <si>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</si>
  <si>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</si>
  <si>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</si>
  <si>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</si>
  <si>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</si>
  <si>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</si>
  <si>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</si>
  <si>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</si>
  <si>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</si>
  <si>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</si>
  <si>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</si>
  <si>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</si>
  <si>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</si>
  <si>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</si>
  <si>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</si>
  <si>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</si>
  <si>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</si>
  <si>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</si>
  <si>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</si>
  <si>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</si>
  <si>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</si>
  <si>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</si>
  <si>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</si>
  <si>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</si>
  <si>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</si>
  <si>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</si>
  <si>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</si>
  <si>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</si>
  <si>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</si>
  <si>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</si>
  <si>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</si>
  <si>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</si>
  <si>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</si>
  <si>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</si>
  <si>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</si>
  <si>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</si>
  <si>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</si>
  <si>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</si>
  <si>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</si>
  <si>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</si>
  <si>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</si>
  <si>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</si>
  <si>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</si>
  <si>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</si>
  <si>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</si>
  <si>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</si>
  <si>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</si>
  <si>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</si>
  <si>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</si>
  <si>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</si>
  <si>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</si>
  <si>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</si>
  <si>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</si>
  <si>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</si>
  <si>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</si>
  <si>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</si>
  <si>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</si>
  <si>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</si>
  <si>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</si>
  <si>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</si>
  <si>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</si>
  <si>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</si>
  <si>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</si>
  <si>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</si>
  <si>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</si>
  <si>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</si>
  <si>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</si>
  <si>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</si>
  <si>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</si>
  <si>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</si>
  <si>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</si>
  <si>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</si>
  <si>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</si>
  <si>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</si>
  <si>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</si>
  <si>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</si>
  <si>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</si>
  <si>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</si>
  <si>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</si>
  <si>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</si>
  <si>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</si>
  <si>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</si>
  <si>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</si>
  <si>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</si>
  <si>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</si>
  <si>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</si>
  <si>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</si>
  <si>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</si>
  <si>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</si>
  <si>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</si>
  <si>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</si>
  <si>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</si>
  <si>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</si>
  <si>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</si>
  <si>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</si>
  <si>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</si>
  <si>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</si>
  <si>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</si>
  <si>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</si>
  <si>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</si>
  <si>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</si>
  <si>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</si>
  <si>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</si>
  <si>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</si>
  <si>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</si>
  <si>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</si>
  <si>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</si>
  <si>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</si>
  <si>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</si>
  <si>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</si>
  <si>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</si>
  <si>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</si>
  <si>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</si>
  <si>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</si>
  <si>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</si>
  <si>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</si>
  <si>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</si>
  <si>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</si>
  <si>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</si>
  <si>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</si>
  <si>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</si>
  <si>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</si>
  <si>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</si>
  <si>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</si>
  <si>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</si>
  <si>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</si>
  <si>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</si>
  <si>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</si>
  <si>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</si>
  <si>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</si>
  <si>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</si>
  <si>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</si>
  <si>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</si>
  <si>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</si>
  <si>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</si>
  <si>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</si>
  <si>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</si>
  <si>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</si>
  <si>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</si>
  <si>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</si>
  <si>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</si>
  <si>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</si>
  <si>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</si>
  <si>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</si>
  <si>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</si>
  <si>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</si>
  <si>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</si>
  <si>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</si>
  <si>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</si>
  <si>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</si>
  <si>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</si>
  <si>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</si>
  <si>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</si>
  <si>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</si>
  <si>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</si>
  <si>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</si>
  <si>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</si>
  <si>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</si>
  <si>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</si>
  <si>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</si>
  <si>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</si>
  <si>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</si>
  <si>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</si>
  <si>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</si>
  <si>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</si>
  <si>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</si>
  <si>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</si>
  <si>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</si>
  <si>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</si>
  <si>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</si>
  <si>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</si>
  <si>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</si>
  <si>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</si>
  <si>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</si>
  <si>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</si>
  <si>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</si>
  <si>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</si>
  <si>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</si>
  <si>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</si>
  <si>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</si>
  <si>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</si>
  <si>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</si>
  <si>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</si>
  <si>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</si>
  <si>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</si>
  <si>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</si>
  <si>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</si>
  <si>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</si>
  <si>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</si>
  <si>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</si>
  <si>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</si>
  <si>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</si>
  <si>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</si>
  <si>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</si>
  <si>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</si>
  <si>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</si>
  <si>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</si>
  <si>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</si>
  <si>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</si>
  <si>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</si>
  <si>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</si>
  <si>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</si>
  <si>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</si>
  <si>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</si>
  <si>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</si>
  <si>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</si>
  <si>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</si>
  <si>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</si>
  <si>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</si>
  <si>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</si>
  <si>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</si>
  <si>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</si>
  <si>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</si>
  <si>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</si>
  <si>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</si>
  <si>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</si>
  <si>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</si>
  <si>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</si>
  <si>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</si>
  <si>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</si>
  <si>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</si>
  <si>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</si>
  <si>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</si>
  <si>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</si>
  <si>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</si>
  <si>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</si>
  <si>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</si>
  <si>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</si>
  <si>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</si>
  <si>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</si>
  <si>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</si>
  <si>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</si>
  <si>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</si>
  <si>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</si>
  <si>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</si>
  <si>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</si>
  <si>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</si>
  <si>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</si>
  <si>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</si>
  <si>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</si>
  <si>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</si>
  <si>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</si>
  <si>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</si>
  <si>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</si>
  <si>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</si>
  <si>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</si>
  <si>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</si>
  <si>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</si>
  <si>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</si>
  <si>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</si>
  <si>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</si>
  <si>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</si>
  <si>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</si>
  <si>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</si>
  <si>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</si>
  <si>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</si>
  <si>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</si>
  <si>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</si>
  <si>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</si>
  <si>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</si>
  <si>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</si>
  <si>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</si>
  <si>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</si>
  <si>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</si>
  <si>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</si>
  <si>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</si>
  <si>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</si>
  <si>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</si>
  <si>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</si>
  <si>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</si>
  <si>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</si>
  <si>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</si>
  <si>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</si>
  <si>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</si>
  <si>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</si>
  <si>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</si>
  <si>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</si>
  <si>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</si>
  <si>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</si>
  <si>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</si>
  <si>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</si>
  <si>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</si>
  <si>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</si>
  <si>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</si>
  <si>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</si>
  <si>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</si>
  <si>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</si>
  <si>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</si>
  <si>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</si>
  <si>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</si>
  <si>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</si>
  <si>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</si>
  <si>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</si>
  <si>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</si>
  <si>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</si>
  <si>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</si>
  <si>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</si>
  <si>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</si>
  <si>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</si>
  <si>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</si>
  <si>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</si>
  <si>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</si>
  <si>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</si>
  <si>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</si>
  <si>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</si>
  <si>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</si>
  <si>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</si>
  <si>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</si>
  <si>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</si>
  <si>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</si>
  <si>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</si>
  <si>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</si>
  <si>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</si>
  <si>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</si>
  <si>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</si>
  <si>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</si>
  <si>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</si>
  <si>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</si>
  <si>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</si>
  <si>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</si>
  <si>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</si>
  <si>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</si>
  <si>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</si>
  <si>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</si>
  <si>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</si>
  <si>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</si>
  <si>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</si>
  <si>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</si>
  <si>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</si>
  <si>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</si>
  <si>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</si>
  <si>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</si>
  <si>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</si>
  <si>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</si>
  <si>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</si>
  <si>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</si>
  <si>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</si>
  <si>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</si>
  <si>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</si>
  <si>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</si>
  <si>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</si>
  <si>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</si>
  <si>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</si>
  <si>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</si>
  <si>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</si>
  <si>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</si>
  <si>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</si>
  <si>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</si>
  <si>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</si>
  <si>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</si>
  <si>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</si>
  <si>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</si>
  <si>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</si>
  <si>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</si>
  <si>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</si>
  <si>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</si>
  <si>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</si>
  <si>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</si>
  <si>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</si>
  <si>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</si>
  <si>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</si>
  <si>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</si>
  <si>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</si>
  <si>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</si>
  <si>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</si>
  <si>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</si>
  <si>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</si>
  <si>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</si>
  <si>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</si>
  <si>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</si>
  <si>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</si>
  <si>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</si>
  <si>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</si>
  <si>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</si>
  <si>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</si>
  <si>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</si>
  <si>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</si>
  <si>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</si>
  <si>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</si>
  <si>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</si>
  <si>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</si>
  <si>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</si>
  <si>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</si>
  <si>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</si>
  <si>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</si>
  <si>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</si>
  <si>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</si>
  <si>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</si>
  <si>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</si>
  <si>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</si>
  <si>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</si>
  <si>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</si>
  <si>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</si>
  <si>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</si>
  <si>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</si>
  <si>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</si>
  <si>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</si>
  <si>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</si>
  <si>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</si>
  <si>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</si>
  <si>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</si>
  <si>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</si>
  <si>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</si>
  <si>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</si>
  <si>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</si>
  <si>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</si>
  <si>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</si>
  <si>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</si>
  <si>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</si>
  <si>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</si>
  <si>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</si>
  <si>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</si>
  <si>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</si>
  <si>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</si>
  <si>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</si>
  <si>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</si>
  <si>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</si>
  <si>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</si>
  <si>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</si>
  <si>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</si>
  <si>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</si>
  <si>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</si>
  <si>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</si>
  <si>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</si>
  <si>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</si>
  <si>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</si>
  <si>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</si>
  <si>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</si>
  <si>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</si>
  <si>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</si>
  <si>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</si>
  <si>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</si>
  <si>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</si>
  <si>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</si>
  <si>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</si>
  <si>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</si>
  <si>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</si>
  <si>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</si>
  <si>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</si>
  <si>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</si>
  <si>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</si>
  <si>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</si>
  <si>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</si>
  <si>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</si>
  <si>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</si>
  <si>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</si>
  <si>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</si>
  <si>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</si>
  <si>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</si>
  <si>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</si>
  <si>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</si>
  <si>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</si>
  <si>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</si>
  <si>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</si>
  <si>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</si>
  <si>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</si>
  <si>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</si>
  <si>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</si>
  <si>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</si>
  <si>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</si>
  <si>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</si>
  <si>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</si>
  <si>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</si>
  <si>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</si>
  <si>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</si>
  <si>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</si>
  <si>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</si>
  <si>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</si>
  <si>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</si>
  <si>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</si>
  <si>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</si>
  <si>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</si>
  <si>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</si>
  <si>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</si>
  <si>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</si>
  <si>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</si>
  <si>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</si>
  <si>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</si>
  <si>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</si>
  <si>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</si>
  <si>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</si>
  <si>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</si>
  <si>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</si>
  <si>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</si>
  <si>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</si>
  <si>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</si>
  <si>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</si>
  <si>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</si>
  <si>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</si>
  <si>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</si>
  <si>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</si>
  <si>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</si>
  <si>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</si>
  <si>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</si>
  <si>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</si>
  <si>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</si>
  <si>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</si>
  <si>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</si>
  <si>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</si>
  <si>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</si>
  <si>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</si>
  <si>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</si>
  <si>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</si>
  <si>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</si>
  <si>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</si>
  <si>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</si>
  <si>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</si>
  <si>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</si>
  <si>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</si>
  <si>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</si>
  <si>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</si>
  <si>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</si>
  <si>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</si>
  <si>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</si>
  <si>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</si>
  <si>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</si>
  <si>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</si>
  <si>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</si>
  <si>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</si>
  <si>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</si>
  <si>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</si>
  <si>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</si>
  <si>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</si>
  <si>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</si>
  <si>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</si>
  <si>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</si>
  <si>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</si>
  <si>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</si>
  <si>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</si>
  <si>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</si>
  <si>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</si>
  <si>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</si>
  <si>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</si>
  <si>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</si>
  <si>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</si>
  <si>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</si>
  <si>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</si>
  <si>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</si>
  <si>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</si>
  <si>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</si>
  <si>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</si>
  <si>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</si>
  <si>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</si>
  <si>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</si>
  <si>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</si>
  <si>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</si>
  <si>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</si>
  <si>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</si>
  <si>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</si>
  <si>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</si>
  <si>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</si>
  <si>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</si>
  <si>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</si>
  <si>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</si>
  <si>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</si>
  <si>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</si>
  <si>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</si>
  <si>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</si>
  <si>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</si>
  <si>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</si>
  <si>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</si>
  <si>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</si>
  <si>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</si>
  <si>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</si>
  <si>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</si>
  <si>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</si>
  <si>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</si>
  <si>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</si>
  <si>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</si>
  <si>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</si>
  <si>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</si>
  <si>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</si>
  <si>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</si>
  <si>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</si>
  <si>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</si>
  <si>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</si>
  <si>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</si>
  <si>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</si>
  <si>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</si>
  <si>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</si>
  <si>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</si>
  <si>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</si>
  <si>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</si>
  <si>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</si>
  <si>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</si>
  <si>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</si>
  <si>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</si>
  <si>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</si>
  <si>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</si>
  <si>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</si>
  <si>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</si>
  <si>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</si>
  <si>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</si>
  <si>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</si>
  <si>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</si>
  <si>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</si>
  <si>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</si>
  <si>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</si>
  <si>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</si>
  <si>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</si>
  <si>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</si>
  <si>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</si>
  <si>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</si>
  <si>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</si>
  <si>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</si>
  <si>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</si>
  <si>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</si>
  <si>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</si>
  <si>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</si>
  <si>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</si>
  <si>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</si>
  <si>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</si>
  <si>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</si>
  <si>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</si>
  <si>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</si>
  <si>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</si>
  <si>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</si>
  <si>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</si>
  <si>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</si>
  <si>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</si>
  <si>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</si>
  <si>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</si>
  <si>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</si>
  <si>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</si>
  <si>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</si>
  <si>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</si>
  <si>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</si>
  <si>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</si>
  <si>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</si>
  <si>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</si>
  <si>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</si>
  <si>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</si>
  <si>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</si>
  <si>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</si>
  <si>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</si>
  <si>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</si>
  <si>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</si>
  <si>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</si>
  <si>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</si>
  <si>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</si>
  <si>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</si>
  <si>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</si>
  <si>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</si>
  <si>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</si>
  <si>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</si>
  <si>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</si>
  <si>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</si>
  <si>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</si>
  <si>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</si>
  <si>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</si>
  <si>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</si>
  <si>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</si>
  <si>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</si>
  <si>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</si>
  <si>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</si>
  <si>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</si>
  <si>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</si>
  <si>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</si>
  <si>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</si>
  <si>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</si>
  <si>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</si>
  <si>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</si>
  <si>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</si>
  <si>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</si>
  <si>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</si>
  <si>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</si>
  <si>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</si>
  <si>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</si>
  <si>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</si>
  <si>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</si>
  <si>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</si>
  <si>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</si>
  <si>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</si>
  <si>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</si>
  <si>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</si>
  <si>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</si>
  <si>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</si>
  <si>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</si>
  <si>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</si>
  <si>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</si>
  <si>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</si>
  <si>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</si>
  <si>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</si>
  <si>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</si>
  <si>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</si>
  <si>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</si>
  <si>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</si>
  <si>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</si>
  <si>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</si>
  <si>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</si>
  <si>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</si>
  <si>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</si>
  <si>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</si>
  <si>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</si>
  <si>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</si>
  <si>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</si>
  <si>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</si>
  <si>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</si>
  <si>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</si>
  <si>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</si>
  <si>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</si>
  <si>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</si>
  <si>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</si>
  <si>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</si>
  <si>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</si>
  <si>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</si>
  <si>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</si>
  <si>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</si>
  <si>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</si>
  <si>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</si>
  <si>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</si>
  <si>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</si>
  <si>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</si>
  <si>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</si>
  <si>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</si>
  <si>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</si>
  <si>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</si>
  <si>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</si>
  <si>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</si>
  <si>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</si>
  <si>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</si>
  <si>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</si>
  <si>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</si>
  <si>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</si>
  <si>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</si>
  <si>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</si>
  <si>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</si>
  <si>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</si>
  <si>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</si>
  <si>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</si>
  <si>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</si>
  <si>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</si>
  <si>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</si>
  <si>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</si>
  <si>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</si>
  <si>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</si>
  <si>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</si>
  <si>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</si>
  <si>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</si>
  <si>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</si>
  <si>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</si>
  <si>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</si>
  <si>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</si>
  <si>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</si>
  <si>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</si>
  <si>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</si>
  <si>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</si>
  <si>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</si>
  <si>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</si>
  <si>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</si>
  <si>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</si>
  <si>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</si>
  <si>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</si>
  <si>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</si>
  <si>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</si>
  <si>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</si>
  <si>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</si>
  <si>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</si>
  <si>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</si>
  <si>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</si>
  <si>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</si>
  <si>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</si>
  <si>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</si>
  <si>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</si>
  <si>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</si>
  <si>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</si>
  <si>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</si>
  <si>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</si>
  <si>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</si>
  <si>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</si>
  <si>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</si>
  <si>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</si>
  <si>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</si>
  <si>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</si>
  <si>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</si>
  <si>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</si>
  <si>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</si>
  <si>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</si>
  <si>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</si>
  <si>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</si>
  <si>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</si>
  <si>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</si>
  <si>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</si>
  <si>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</si>
  <si>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</si>
  <si>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</si>
  <si>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</si>
  <si>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</si>
  <si>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</si>
  <si>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</si>
  <si>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</si>
  <si>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</si>
  <si>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</si>
  <si>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</si>
  <si>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</si>
  <si>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</si>
  <si>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</si>
  <si>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</si>
  <si>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</si>
  <si>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</si>
  <si>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</si>
  <si>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</si>
  <si>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</si>
  <si>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</si>
  <si>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</si>
  <si>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</si>
  <si>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</si>
  <si>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</si>
  <si>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</si>
  <si>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</si>
  <si>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</si>
  <si>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</si>
  <si>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</si>
  <si>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</si>
  <si>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</si>
  <si>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</si>
  <si>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</si>
  <si>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</si>
  <si>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</si>
  <si>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</si>
  <si>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</si>
  <si>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</si>
  <si>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</si>
  <si>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</si>
  <si>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</si>
  <si>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</si>
  <si>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</si>
  <si>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</si>
  <si>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</si>
  <si>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</si>
  <si>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</si>
  <si>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</si>
  <si>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</si>
  <si>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</si>
  <si>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</si>
  <si>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</si>
  <si>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</si>
  <si>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</si>
  <si>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</si>
  <si>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</si>
  <si>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</si>
  <si>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</si>
  <si>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</si>
  <si>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</si>
  <si>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</si>
  <si>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</si>
  <si>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</si>
  <si>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</si>
  <si>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</si>
  <si>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</si>
  <si>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</si>
  <si>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</si>
  <si>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</si>
  <si>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</si>
  <si>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</si>
  <si>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</si>
  <si>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</si>
  <si>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</si>
  <si>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</si>
  <si>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</si>
  <si>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</si>
  <si>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</si>
  <si>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</si>
  <si>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</si>
  <si>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</si>
  <si>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</si>
  <si>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</si>
  <si>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</si>
  <si>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</si>
  <si>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</si>
  <si>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</si>
  <si>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</si>
  <si>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</si>
  <si>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</si>
  <si>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</si>
  <si>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</si>
  <si>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</si>
  <si>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</si>
  <si>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</si>
  <si>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</si>
  <si>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</si>
  <si>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</si>
  <si>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</si>
  <si>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</si>
  <si>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</si>
  <si>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</si>
  <si>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</si>
  <si>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</si>
  <si>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</si>
  <si>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</si>
  <si>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</si>
  <si>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</si>
  <si>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</si>
  <si>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</si>
  <si>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</si>
  <si>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</si>
  <si>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</si>
  <si>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</si>
  <si>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</si>
  <si>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</si>
  <si>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</si>
  <si>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</si>
  <si>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</si>
  <si>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</si>
  <si>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</si>
  <si>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</si>
  <si>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</si>
  <si>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</si>
  <si>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</si>
  <si>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</si>
  <si>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</si>
  <si>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</si>
  <si>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</si>
  <si>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</si>
  <si>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</si>
  <si>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</si>
  <si>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</si>
  <si>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</si>
  <si>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</si>
  <si>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</si>
  <si>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</si>
  <si>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</si>
  <si>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</si>
  <si>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</si>
  <si>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</si>
  <si>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</si>
  <si>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</si>
  <si>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</si>
  <si>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</si>
  <si>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</si>
  <si>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</si>
  <si>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</si>
  <si>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</si>
  <si>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</si>
  <si>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</si>
  <si>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</si>
  <si>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</si>
  <si>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</si>
  <si>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</si>
  <si>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</si>
  <si>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</si>
  <si>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</si>
  <si>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</si>
  <si>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</si>
  <si>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</si>
  <si>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</si>
  <si>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</si>
  <si>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</si>
  <si>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</si>
  <si>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</si>
  <si>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</si>
  <si>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</si>
  <si>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</si>
  <si>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</si>
  <si>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</si>
  <si>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</si>
  <si>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</si>
  <si>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</si>
  <si>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</si>
  <si>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</si>
  <si>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</si>
  <si>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</si>
  <si>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</si>
  <si>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</si>
  <si>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</si>
  <si>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</si>
  <si>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</si>
  <si>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</si>
  <si>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</si>
  <si>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</si>
  <si>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</si>
  <si>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</si>
  <si>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</si>
  <si>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</si>
  <si>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</si>
  <si>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</si>
  <si>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</si>
  <si>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</si>
  <si>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</si>
  <si>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</si>
  <si>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</si>
  <si>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</si>
  <si>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</si>
  <si>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</si>
  <si>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</si>
  <si>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</si>
  <si>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</si>
  <si>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</si>
  <si>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</si>
  <si>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</si>
  <si>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</si>
  <si>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</si>
  <si>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</si>
  <si>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</si>
  <si>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</si>
  <si>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</si>
  <si>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</si>
  <si>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</si>
  <si>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</si>
  <si>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</si>
  <si>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</si>
  <si>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</si>
  <si>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</si>
  <si>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</si>
  <si>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</si>
  <si>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</si>
  <si>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</si>
  <si>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</si>
  <si>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</si>
  <si>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</si>
  <si>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</si>
  <si>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</si>
  <si>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</si>
  <si>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</si>
  <si>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</si>
  <si>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</si>
  <si>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</si>
  <si>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</si>
  <si>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</si>
  <si>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</si>
  <si>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</si>
  <si>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</si>
  <si>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</si>
  <si>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</si>
  <si>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</si>
  <si>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</si>
  <si>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</si>
  <si>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</si>
  <si>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</si>
  <si>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</si>
  <si>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</si>
  <si>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</si>
  <si>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</si>
  <si>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</si>
  <si>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</si>
  <si>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</si>
  <si>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</si>
  <si>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</si>
  <si>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</si>
  <si>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</si>
  <si>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</si>
  <si>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</si>
  <si>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</si>
  <si>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</si>
  <si>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</si>
  <si>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</si>
  <si>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</si>
  <si>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</si>
  <si>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</si>
  <si>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</si>
  <si>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</si>
  <si>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</si>
  <si>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</si>
  <si>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</si>
  <si>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</si>
  <si>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</si>
  <si>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</si>
  <si>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</si>
  <si>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</si>
  <si>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</si>
  <si>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</si>
  <si>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</si>
  <si>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</si>
  <si>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</si>
  <si>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</si>
  <si>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</si>
  <si>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</si>
  <si>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</si>
  <si>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</si>
  <si>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</si>
  <si>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</si>
  <si>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</si>
  <si>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</si>
  <si>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</si>
  <si>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</si>
  <si>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</si>
  <si>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</si>
  <si>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</si>
  <si>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</si>
  <si>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</si>
  <si>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</si>
  <si>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</si>
  <si>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</si>
  <si>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</si>
  <si>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</si>
  <si>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</si>
  <si>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</si>
  <si>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</si>
  <si>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</si>
  <si>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</si>
  <si>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</si>
  <si>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</si>
  <si>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</si>
  <si>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</si>
  <si>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</si>
  <si>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</si>
  <si>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</si>
  <si>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</si>
  <si>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</si>
  <si>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</si>
  <si>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</si>
  <si>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</si>
  <si>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</si>
  <si>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</si>
  <si>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</si>
  <si>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</si>
  <si>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</si>
  <si>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</si>
  <si>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</si>
  <si>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</si>
  <si>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</si>
  <si>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</si>
  <si>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</si>
  <si>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</si>
  <si>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</si>
  <si>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</si>
  <si>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</si>
  <si>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</si>
  <si>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</si>
  <si>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</si>
  <si>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</si>
  <si>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</si>
  <si>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</si>
  <si>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</si>
  <si>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</si>
  <si>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</si>
  <si>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</si>
  <si>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</si>
  <si>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</si>
  <si>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</si>
  <si>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</si>
  <si>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</si>
  <si>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</si>
  <si>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</si>
  <si>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</si>
  <si>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</si>
  <si>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</si>
  <si>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</si>
  <si>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</si>
  <si>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</si>
  <si>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</si>
  <si>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</si>
  <si>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</si>
  <si>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</si>
  <si>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</si>
  <si>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</si>
  <si>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</si>
  <si>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</si>
  <si>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</si>
  <si>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</si>
  <si>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</si>
  <si>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</si>
  <si>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</si>
  <si>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</si>
  <si>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</si>
  <si>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</si>
  <si>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</si>
  <si>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</si>
  <si>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</si>
  <si>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</si>
  <si>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</si>
  <si>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</si>
  <si>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</si>
  <si>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</si>
  <si>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</si>
  <si>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</si>
  <si>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</si>
  <si>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</si>
  <si>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</si>
  <si>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</si>
  <si>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</si>
  <si>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</si>
  <si>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</si>
  <si>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</si>
  <si>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</si>
  <si>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</si>
  <si>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</si>
  <si>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</si>
  <si>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</si>
  <si>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</si>
  <si>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</si>
  <si>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</si>
  <si>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</si>
  <si>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</si>
  <si>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</si>
  <si>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</si>
  <si>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</si>
  <si>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</si>
  <si>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</si>
  <si>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</si>
  <si>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</si>
  <si>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</si>
  <si>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</si>
  <si>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</si>
  <si>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</si>
  <si>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</si>
  <si>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</si>
  <si>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</si>
  <si>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</si>
  <si>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</si>
  <si>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</si>
  <si>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</si>
  <si>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</si>
  <si>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</si>
  <si>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</si>
  <si>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</si>
  <si>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</si>
  <si>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</si>
  <si>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</si>
  <si>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</si>
  <si>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</si>
  <si>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</si>
  <si>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</si>
  <si>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</si>
  <si>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</si>
  <si>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</si>
  <si>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</si>
  <si>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</si>
  <si>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</si>
  <si>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</si>
  <si>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</si>
  <si>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</si>
  <si>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</si>
  <si>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</si>
  <si>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</si>
  <si>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</si>
  <si>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</si>
  <si>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</si>
  <si>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</si>
  <si>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</si>
  <si>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</si>
  <si>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</si>
  <si>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</si>
  <si>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</si>
  <si>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</si>
  <si>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</si>
  <si>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</si>
  <si>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</si>
  <si>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</si>
  <si>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</si>
  <si>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</si>
  <si>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</si>
  <si>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</si>
  <si>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</si>
  <si>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</si>
  <si>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</si>
  <si>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</si>
  <si>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</si>
  <si>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</si>
  <si>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</si>
  <si>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</si>
  <si>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</si>
  <si>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</si>
  <si>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</si>
  <si>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</si>
  <si>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</si>
  <si>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</si>
  <si>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</si>
  <si>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</si>
  <si>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</si>
  <si>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</si>
  <si>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</si>
  <si>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</si>
  <si>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</si>
  <si>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</si>
  <si>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</si>
  <si>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</si>
  <si>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</si>
  <si>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</si>
  <si>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</si>
  <si>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</si>
  <si>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</si>
  <si>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</si>
  <si>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</si>
  <si>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</si>
  <si>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</si>
  <si>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</si>
  <si>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</si>
  <si>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</si>
  <si>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</si>
  <si>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</si>
  <si>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</si>
  <si>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</si>
  <si>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</si>
  <si>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</si>
  <si>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</si>
  <si>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</si>
  <si>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</si>
  <si>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</si>
  <si>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</si>
  <si>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</si>
  <si>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</si>
  <si>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</si>
  <si>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</si>
  <si>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</si>
  <si>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</si>
  <si>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</si>
  <si>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</si>
  <si>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</si>
  <si>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</si>
  <si>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</si>
  <si>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</si>
  <si>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</si>
  <si>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</si>
  <si>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</si>
  <si>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</si>
  <si>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</si>
  <si>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</si>
  <si>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</si>
  <si>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</si>
  <si>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</si>
  <si>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</si>
  <si>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</si>
  <si>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</si>
  <si>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</si>
  <si>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</si>
  <si>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</si>
  <si>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</si>
  <si>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</si>
  <si>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</si>
  <si>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</si>
  <si>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</si>
  <si>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</si>
  <si>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</si>
  <si>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</si>
  <si>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</si>
  <si>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</si>
  <si>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</si>
  <si>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</si>
  <si>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</si>
  <si>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</si>
  <si>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</si>
  <si>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</si>
  <si>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</si>
  <si>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</si>
  <si>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</si>
  <si>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</si>
  <si>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</si>
  <si>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</si>
  <si>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</si>
  <si>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</si>
  <si>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</si>
  <si>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</si>
  <si>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</si>
  <si>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</si>
  <si>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</si>
  <si>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</si>
  <si>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</si>
  <si>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</si>
  <si>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</si>
  <si>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</si>
  <si>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</si>
  <si>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</si>
  <si>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</si>
  <si>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</si>
  <si>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</si>
  <si>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</si>
  <si>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</si>
  <si>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</si>
  <si>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</si>
  <si>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</si>
  <si>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</si>
  <si>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</si>
  <si>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</si>
  <si>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</si>
  <si>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</si>
  <si>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</si>
  <si>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</si>
  <si>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</si>
  <si>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</si>
  <si>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</si>
  <si>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</si>
  <si>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</si>
  <si>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</si>
  <si>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</si>
  <si>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</si>
  <si>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</si>
  <si>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</si>
  <si>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</si>
  <si>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</si>
  <si>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</si>
  <si>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</si>
  <si>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</si>
  <si>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</si>
  <si>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</si>
  <si>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</si>
  <si>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</si>
  <si>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</si>
  <si>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</si>
  <si>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</si>
  <si>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</si>
  <si>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</si>
  <si>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</si>
  <si>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</si>
  <si>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</si>
  <si>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</si>
  <si>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</si>
  <si>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</si>
  <si>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</si>
  <si>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</si>
  <si>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</si>
  <si>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</si>
  <si>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</si>
  <si>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</si>
  <si>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</si>
  <si>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</si>
  <si>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</si>
  <si>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</si>
  <si>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</si>
  <si>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</si>
  <si>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</si>
  <si>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</si>
  <si>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</si>
  <si>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</si>
  <si>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</si>
  <si>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</si>
  <si>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</si>
  <si>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</si>
  <si>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</si>
  <si>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</si>
  <si>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</si>
  <si>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</si>
  <si>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</si>
  <si>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</si>
  <si>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</si>
  <si>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</si>
  <si>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</si>
  <si>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</si>
  <si>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</si>
  <si>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</si>
  <si>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</si>
  <si>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</si>
  <si>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</si>
  <si>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</si>
  <si>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</si>
  <si>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</si>
  <si>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</si>
  <si>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</si>
  <si>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</si>
  <si>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</si>
  <si>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</si>
  <si>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</si>
  <si>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</si>
  <si>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</si>
  <si>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</si>
  <si>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</si>
  <si>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</si>
  <si>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</si>
  <si>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</si>
  <si>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</si>
  <si>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</si>
  <si>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</si>
  <si>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</si>
  <si>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</si>
  <si>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</si>
  <si>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</si>
  <si>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</si>
  <si>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</si>
  <si>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</si>
  <si>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</si>
  <si>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</si>
  <si>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</si>
  <si>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</si>
  <si>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</si>
  <si>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</si>
  <si>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</si>
  <si>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</si>
  <si>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</si>
  <si>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</si>
  <si>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</si>
  <si>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</si>
  <si>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</si>
  <si>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</si>
  <si>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</si>
  <si>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</si>
  <si>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</si>
  <si>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</si>
  <si>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</si>
  <si>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</si>
  <si>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</si>
  <si>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</si>
  <si>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</si>
  <si>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</si>
  <si>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</si>
  <si>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</si>
  <si>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</si>
  <si>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</si>
  <si>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</si>
  <si>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</si>
  <si>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</si>
  <si>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</si>
  <si>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</si>
  <si>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</si>
  <si>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</si>
  <si>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</si>
  <si>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</si>
  <si>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</si>
  <si>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</si>
  <si>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</si>
  <si>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</si>
  <si>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</si>
  <si>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</si>
  <si>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</si>
  <si>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</si>
  <si>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</si>
  <si>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</si>
  <si>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</si>
  <si>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</si>
  <si>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</si>
  <si>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</si>
  <si>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</si>
  <si>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</si>
  <si>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</si>
  <si>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</si>
  <si>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</si>
  <si>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</si>
  <si>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</si>
  <si>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</si>
  <si>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</si>
  <si>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</si>
  <si>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</si>
  <si>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</si>
  <si>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</si>
  <si>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</si>
  <si>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</si>
  <si>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</si>
  <si>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</si>
  <si>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</si>
  <si>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</si>
  <si>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</si>
  <si>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</si>
  <si>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</si>
  <si>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</si>
  <si>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</si>
  <si>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</si>
  <si>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</si>
  <si>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</si>
  <si>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</si>
  <si>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</si>
  <si>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</si>
  <si>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</si>
  <si>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</si>
  <si>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</si>
  <si>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</si>
  <si>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</si>
  <si>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</si>
  <si>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</si>
  <si>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</si>
  <si>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</si>
  <si>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</si>
  <si>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</si>
  <si>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</si>
  <si>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</si>
  <si>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</si>
  <si>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</si>
  <si>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</si>
  <si>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</si>
  <si>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</si>
  <si>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</si>
  <si>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</si>
  <si>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</si>
  <si>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</si>
  <si>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</si>
  <si>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</si>
  <si>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</si>
  <si>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</si>
  <si>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</si>
  <si>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</si>
  <si>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</si>
  <si>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</si>
  <si>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</si>
  <si>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</si>
  <si>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</si>
  <si>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</si>
  <si>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</si>
  <si>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</si>
  <si>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</si>
  <si>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</si>
  <si>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</si>
  <si>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</si>
  <si>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</si>
  <si>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</si>
  <si>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</si>
  <si>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</si>
  <si>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</si>
  <si>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</si>
  <si>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</si>
  <si>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</si>
  <si>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</si>
  <si>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</si>
  <si>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</si>
  <si>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</si>
  <si>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</si>
  <si>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</si>
  <si>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</si>
  <si>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</si>
  <si>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</si>
  <si>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</si>
  <si>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</si>
  <si>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</si>
  <si>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</si>
  <si>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</si>
  <si>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</si>
  <si>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</si>
  <si>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</si>
  <si>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</si>
  <si>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</si>
  <si>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</si>
  <si>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</si>
  <si>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</si>
  <si>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</si>
  <si>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</si>
  <si>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</si>
  <si>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</si>
  <si>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</si>
  <si>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</si>
  <si>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</si>
  <si>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</si>
  <si>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</si>
  <si>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</si>
  <si>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</si>
  <si>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</si>
  <si>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</si>
  <si>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</si>
  <si>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</si>
  <si>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</si>
  <si>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</si>
  <si>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</si>
  <si>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</si>
  <si>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</si>
  <si>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</si>
  <si>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</si>
  <si>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</si>
  <si>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</si>
  <si>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</si>
  <si>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</si>
  <si>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</si>
  <si>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</si>
  <si>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</si>
  <si>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</si>
  <si>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</si>
  <si>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</si>
  <si>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</si>
  <si>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</si>
  <si>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</si>
  <si>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</si>
  <si>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</si>
  <si>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</si>
  <si>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</si>
  <si>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</si>
  <si>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</si>
  <si>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</si>
  <si>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</si>
  <si>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</si>
  <si>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</si>
  <si>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</si>
  <si>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</si>
  <si>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</si>
  <si>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</si>
  <si>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</si>
  <si>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</si>
  <si>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</si>
  <si>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</si>
  <si>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</si>
  <si>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</si>
  <si>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</si>
  <si>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</si>
  <si>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</si>
  <si>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</si>
  <si>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</si>
  <si>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</si>
  <si>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</si>
  <si>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</si>
  <si>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</si>
  <si>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</si>
  <si>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</si>
  <si>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</si>
  <si>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</si>
  <si>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</si>
  <si>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</si>
  <si>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</si>
  <si>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</si>
  <si>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</si>
  <si>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</si>
  <si>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</si>
  <si>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</si>
  <si>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</si>
  <si>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</si>
  <si>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</si>
  <si>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</si>
  <si>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</si>
  <si>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</si>
  <si>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</si>
  <si>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</si>
  <si>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</si>
  <si>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</si>
  <si>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</si>
  <si>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</si>
  <si>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</si>
  <si>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</si>
  <si>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</si>
  <si>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</si>
  <si>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</si>
  <si>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</si>
  <si>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</si>
  <si>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</si>
  <si>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</si>
  <si>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</si>
  <si>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</si>
  <si>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</si>
  <si>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</si>
  <si>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</si>
  <si>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</si>
  <si>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</si>
  <si>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</si>
  <si>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</si>
  <si>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</si>
  <si>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</si>
  <si>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</si>
  <si>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</si>
  <si>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</si>
  <si>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</si>
  <si>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</si>
  <si>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</si>
  <si>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</si>
  <si>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</si>
  <si>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</si>
  <si>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</si>
  <si>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</si>
  <si>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</si>
  <si>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</si>
  <si>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</si>
  <si>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</si>
  <si>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</si>
  <si>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</si>
  <si>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</si>
  <si>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</si>
  <si>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</si>
  <si>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</si>
  <si>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</si>
  <si>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</si>
  <si>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</si>
  <si>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</si>
  <si>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</si>
  <si>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</si>
  <si>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</si>
  <si>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</si>
  <si>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</si>
  <si>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</si>
  <si>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</si>
  <si>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</si>
  <si>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</si>
  <si>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</si>
  <si>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</si>
  <si>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</si>
  <si>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</si>
  <si>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</si>
  <si>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</si>
  <si>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</si>
  <si>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</si>
  <si>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</si>
  <si>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</si>
  <si>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</si>
  <si>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</si>
  <si>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</si>
  <si>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</si>
  <si>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</si>
  <si>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</si>
  <si>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</si>
  <si>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</si>
  <si>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</si>
  <si>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</si>
  <si>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</si>
  <si>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</si>
  <si>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</si>
  <si>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</si>
  <si>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</si>
  <si>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</si>
  <si>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</si>
  <si>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</si>
  <si>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</si>
  <si>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</si>
  <si>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</si>
  <si>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</si>
  <si>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</si>
  <si>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</si>
  <si>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</si>
  <si>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</si>
  <si>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</si>
  <si>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</si>
  <si>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</si>
  <si>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</si>
  <si>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</si>
  <si>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</si>
  <si>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</si>
  <si>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</si>
  <si>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</si>
  <si>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</si>
  <si>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</si>
  <si>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</si>
  <si>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</si>
  <si>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</si>
  <si>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</si>
  <si>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</si>
  <si>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</si>
  <si>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</si>
  <si>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</si>
  <si>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</si>
  <si>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</si>
  <si>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</si>
  <si>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</si>
  <si>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</si>
  <si>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</si>
  <si>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</si>
  <si>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</si>
  <si>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</si>
  <si>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</si>
  <si>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</si>
  <si>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</si>
  <si>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</si>
  <si>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</si>
  <si>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</si>
  <si>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</si>
  <si>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</si>
  <si>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</si>
  <si>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</si>
  <si>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</si>
  <si>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</si>
  <si>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</si>
  <si>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</si>
  <si>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</si>
  <si>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</si>
  <si>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</si>
  <si>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</si>
  <si>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</si>
  <si>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</si>
  <si>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</si>
  <si>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</si>
  <si>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</si>
  <si>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</si>
  <si>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</si>
  <si>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</si>
  <si>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</si>
  <si>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</si>
  <si>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</si>
  <si>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</si>
  <si>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</si>
  <si>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</si>
  <si>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</si>
  <si>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</si>
  <si>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</si>
  <si>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</si>
  <si>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</si>
  <si>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</si>
  <si>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</si>
  <si>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</si>
  <si>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</si>
  <si>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</si>
  <si>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</si>
  <si>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</si>
  <si>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</si>
  <si>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</si>
  <si>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</si>
  <si>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</si>
  <si>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</si>
  <si>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</si>
  <si>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</si>
  <si>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</si>
  <si>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</si>
  <si>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</si>
  <si>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</si>
  <si>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</si>
  <si>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</si>
  <si>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</si>
  <si>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</si>
  <si>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</si>
  <si>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</si>
  <si>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</si>
  <si>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</si>
  <si>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</si>
  <si>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</si>
  <si>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</si>
  <si>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</si>
  <si>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</si>
  <si>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</si>
  <si>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</si>
  <si>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</si>
  <si>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</si>
  <si>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</si>
  <si>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</si>
  <si>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</si>
  <si>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</si>
  <si>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</si>
  <si>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</si>
  <si>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</si>
  <si>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</si>
  <si>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</si>
  <si>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</si>
  <si>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</si>
  <si>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</si>
  <si>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</si>
  <si>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</si>
  <si>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</si>
  <si>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</si>
  <si>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</si>
  <si>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</si>
  <si>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</si>
  <si>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</si>
  <si>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</si>
  <si>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</si>
  <si>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</si>
  <si>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</si>
  <si>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</si>
  <si>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</si>
  <si>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</si>
  <si>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</si>
  <si>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</si>
  <si>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</si>
  <si>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</si>
  <si>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</si>
  <si>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</si>
  <si>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</si>
  <si>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</si>
  <si>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</si>
  <si>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</si>
  <si>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</si>
  <si>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</si>
  <si>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</si>
  <si>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</si>
  <si>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</si>
  <si>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</si>
  <si>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</si>
  <si>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</si>
  <si>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</si>
  <si>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</si>
  <si>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</si>
  <si>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</si>
  <si>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</si>
  <si>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</si>
  <si>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</si>
  <si>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</si>
  <si>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</si>
  <si>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</si>
  <si>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</si>
  <si>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</si>
  <si>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</si>
  <si>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</si>
  <si>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</si>
  <si>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</si>
  <si>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</si>
  <si>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</si>
  <si>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</si>
  <si>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</si>
  <si>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</si>
  <si>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</si>
  <si>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</si>
  <si>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</si>
  <si>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</si>
  <si>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</si>
  <si>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</si>
  <si>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</si>
  <si>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</si>
  <si>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</si>
  <si>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</si>
  <si>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</si>
  <si>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</si>
  <si>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</si>
  <si>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</si>
  <si>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</si>
  <si>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</si>
  <si>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</si>
  <si>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</si>
  <si>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</si>
  <si>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</si>
  <si>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</si>
  <si>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</si>
  <si>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</si>
  <si>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</si>
  <si>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</si>
  <si>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</si>
  <si>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</si>
  <si>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</si>
  <si>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</si>
  <si>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</si>
  <si>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</si>
  <si>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</si>
  <si>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</si>
  <si>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</si>
  <si>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</si>
  <si>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</si>
  <si>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</si>
  <si>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</si>
  <si>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</si>
  <si>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</si>
  <si>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</si>
  <si>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</si>
  <si>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</si>
  <si>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</si>
  <si>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</si>
  <si>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</si>
  <si>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</si>
  <si>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</si>
  <si>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</si>
  <si>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</si>
  <si>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</si>
  <si>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</si>
  <si>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</si>
  <si>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</si>
  <si>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</si>
  <si>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</si>
  <si>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</si>
  <si>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</si>
  <si>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</si>
  <si>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</si>
  <si>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</si>
  <si>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</si>
  <si>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</si>
  <si>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</si>
  <si>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</si>
  <si>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</si>
  <si>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</si>
  <si>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</si>
  <si>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</si>
  <si>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</si>
  <si>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</si>
  <si>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</si>
  <si>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</si>
  <si>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</si>
  <si>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</si>
  <si>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</si>
  <si>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</si>
  <si>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</si>
  <si>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</si>
  <si>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</si>
  <si>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</si>
  <si>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</si>
  <si>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</si>
  <si>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</si>
  <si>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</si>
  <si>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</si>
  <si>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</si>
  <si>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</si>
  <si>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</si>
  <si>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</si>
  <si>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</si>
  <si>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</si>
  <si>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</si>
  <si>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</si>
  <si>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</si>
  <si>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</si>
  <si>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</si>
  <si>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</si>
  <si>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</si>
  <si>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</si>
  <si>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</si>
  <si>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</si>
  <si>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</si>
  <si>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</si>
  <si>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</si>
  <si>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</si>
  <si>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</si>
  <si>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</si>
  <si>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</si>
  <si>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</si>
  <si>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</si>
  <si>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</si>
  <si>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</si>
  <si>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</si>
  <si>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</si>
  <si>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</si>
  <si>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</si>
  <si>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</si>
  <si>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</si>
  <si>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</si>
  <si>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</si>
  <si>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</si>
  <si>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</si>
  <si>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</si>
  <si>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</si>
  <si>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</si>
  <si>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</si>
  <si>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</si>
  <si>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</si>
  <si>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</si>
  <si>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</si>
  <si>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</si>
  <si>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</si>
  <si>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</si>
  <si>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</si>
  <si>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</si>
  <si>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</si>
  <si>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</si>
  <si>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</si>
  <si>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</si>
  <si>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</si>
  <si>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</si>
  <si>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</si>
  <si>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</si>
  <si>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</si>
  <si>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</si>
  <si>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</si>
  <si>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</si>
  <si>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</si>
  <si>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</si>
  <si>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</si>
  <si>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</si>
  <si>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</si>
  <si>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</si>
  <si>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</si>
  <si>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</si>
  <si>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</si>
  <si>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</si>
  <si>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</si>
  <si>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</si>
  <si>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</si>
  <si>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</si>
  <si>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</si>
  <si>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</si>
  <si>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</si>
  <si>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</si>
  <si>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</si>
  <si>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</si>
  <si>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</si>
  <si>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</si>
  <si>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</si>
  <si>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</si>
  <si>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</si>
  <si>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</si>
  <si>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</si>
  <si>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</si>
  <si>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</si>
  <si>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</si>
  <si>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</si>
  <si>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</si>
  <si>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</si>
  <si>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</si>
  <si>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</si>
  <si>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</si>
  <si>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</si>
  <si>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</si>
  <si>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</si>
  <si>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</si>
  <si>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</si>
  <si>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</si>
  <si>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</si>
  <si>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</si>
  <si>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</si>
  <si>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</si>
  <si>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</si>
  <si>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</si>
  <si>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</si>
  <si>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</si>
  <si>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</si>
  <si>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</si>
  <si>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</si>
  <si>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</si>
  <si>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</si>
  <si>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</si>
  <si>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</si>
  <si>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</si>
  <si>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</si>
  <si>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</si>
  <si>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</si>
  <si>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</si>
  <si>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</si>
  <si>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</si>
  <si>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</si>
  <si>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</si>
  <si>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</si>
  <si>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</si>
  <si>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</si>
  <si>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</si>
  <si>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</si>
  <si>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</si>
  <si>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</si>
  <si>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</si>
  <si>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</si>
  <si>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</si>
  <si>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</si>
  <si>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</si>
  <si>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</si>
  <si>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</si>
  <si>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</si>
  <si>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</si>
  <si>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</si>
  <si>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</si>
  <si>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</si>
  <si>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</si>
  <si>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</si>
  <si>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</si>
  <si>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</si>
  <si>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</si>
  <si>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</si>
  <si>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</si>
  <si>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</si>
  <si>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</si>
  <si>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</si>
  <si>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</si>
  <si>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</si>
  <si>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</si>
  <si>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</si>
  <si>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</si>
  <si>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</si>
  <si>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</si>
  <si>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</si>
  <si>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</si>
  <si>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</si>
  <si>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</si>
  <si>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</si>
  <si>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</si>
  <si>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</si>
  <si>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</si>
  <si>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</si>
  <si>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</si>
  <si>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</si>
  <si>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</si>
  <si>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</si>
  <si>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</si>
  <si>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</si>
  <si>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</si>
  <si>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</si>
  <si>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</si>
  <si>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</si>
  <si>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</si>
  <si>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</si>
  <si>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</si>
  <si>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</si>
  <si>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</si>
  <si>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</si>
  <si>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</si>
  <si>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</si>
  <si>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</si>
  <si>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</si>
  <si>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</si>
  <si>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</si>
  <si>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</si>
  <si>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</si>
  <si>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</si>
  <si>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</si>
  <si>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</si>
  <si>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</si>
  <si>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</si>
  <si>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</si>
  <si>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</si>
  <si>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</si>
  <si>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</si>
  <si>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</si>
  <si>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</si>
  <si>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</si>
  <si>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</si>
  <si>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</si>
  <si>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</si>
  <si>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</si>
  <si>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</si>
  <si>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</si>
  <si>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</si>
  <si>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</si>
  <si>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</si>
  <si>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</si>
  <si>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</si>
  <si>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</si>
  <si>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</si>
  <si>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</si>
  <si>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</si>
  <si>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</si>
  <si>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</si>
  <si>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</si>
  <si>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</si>
  <si>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</si>
  <si>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</si>
  <si>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</si>
  <si>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</si>
  <si>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</si>
  <si>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</si>
  <si>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</si>
  <si>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</si>
  <si>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</si>
  <si>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</si>
  <si>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</si>
  <si>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</si>
  <si>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</si>
  <si>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</si>
  <si>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</si>
  <si>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</si>
  <si>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</si>
  <si>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</si>
  <si>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</si>
  <si>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</si>
  <si>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</si>
  <si>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</si>
  <si>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</si>
  <si>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</si>
  <si>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</si>
  <si>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</si>
  <si>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</si>
  <si>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</si>
  <si>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</si>
  <si>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</si>
  <si>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</si>
  <si>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</si>
  <si>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</si>
  <si>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</si>
  <si>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</si>
  <si>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</si>
  <si>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</si>
  <si>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</si>
  <si>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</si>
  <si>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</si>
  <si>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</si>
  <si>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</si>
  <si>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</si>
  <si>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</si>
  <si>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</si>
  <si>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</si>
  <si>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</si>
  <si>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</si>
  <si>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</si>
  <si>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</si>
  <si>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</si>
  <si>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</si>
  <si>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</si>
  <si>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</si>
  <si>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</si>
  <si>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</si>
  <si>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</si>
  <si>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</si>
  <si>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</si>
  <si>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</si>
  <si>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</si>
  <si>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</si>
  <si>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</si>
  <si>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</si>
  <si>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</si>
  <si>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</si>
  <si>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</si>
  <si>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</si>
  <si>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</si>
  <si>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</si>
  <si>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</si>
  <si>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</si>
  <si>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</si>
  <si>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</si>
  <si>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</si>
  <si>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</si>
  <si>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</si>
  <si>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</si>
  <si>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</si>
  <si>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</si>
  <si>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</si>
  <si>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</si>
  <si>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</si>
  <si>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</si>
  <si>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</si>
  <si>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</si>
  <si>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</si>
  <si>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</si>
  <si>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</si>
  <si>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</si>
  <si>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</si>
  <si>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</si>
  <si>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</si>
  <si>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</si>
  <si>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</si>
  <si>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</si>
  <si>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</si>
  <si>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</si>
  <si>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</si>
  <si>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</si>
  <si>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</si>
  <si>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</si>
  <si>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</si>
  <si>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</si>
  <si>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</si>
  <si>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</si>
  <si>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</si>
  <si>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</si>
  <si>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</si>
  <si>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</si>
  <si>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</si>
  <si>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</si>
  <si>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</si>
  <si>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</si>
  <si>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</si>
  <si>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</si>
  <si>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</si>
  <si>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</si>
  <si>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</si>
  <si>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</si>
  <si>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</si>
  <si>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</si>
  <si>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</si>
  <si>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</si>
  <si>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</si>
  <si>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</si>
  <si>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</si>
  <si>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</si>
  <si>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</si>
  <si>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</si>
  <si>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</si>
  <si>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</si>
  <si>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</si>
  <si>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</si>
  <si>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</si>
  <si>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</si>
  <si>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</si>
  <si>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</si>
  <si>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</si>
  <si>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</si>
  <si>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</si>
  <si>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</si>
  <si>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</si>
  <si>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</si>
  <si>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</si>
  <si>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</si>
  <si>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</si>
  <si>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</si>
  <si>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</si>
  <si>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</si>
  <si>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</si>
  <si>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</si>
  <si>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</si>
  <si>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</si>
  <si>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</si>
  <si>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</si>
  <si>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</si>
  <si>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</si>
  <si>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</si>
  <si>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</si>
  <si>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</si>
  <si>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</si>
  <si>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</si>
  <si>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</si>
  <si>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</si>
  <si>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</si>
  <si>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</si>
  <si>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</si>
  <si>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</si>
  <si>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</si>
  <si>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</si>
  <si>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</si>
  <si>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</si>
  <si>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</si>
  <si>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</si>
  <si>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</si>
  <si>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</si>
  <si>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</si>
  <si>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</si>
  <si>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</si>
  <si>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</si>
  <si>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</si>
  <si>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</si>
  <si>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</si>
  <si>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</si>
  <si>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</si>
  <si>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</si>
  <si>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</si>
  <si>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</si>
  <si>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</si>
  <si>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</si>
  <si>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</si>
  <si>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</si>
  <si>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</si>
  <si>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</si>
  <si>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</si>
  <si>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</si>
  <si>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</si>
  <si>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</si>
  <si>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</si>
  <si>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</si>
  <si>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</si>
  <si>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</si>
  <si>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</si>
  <si>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</si>
  <si>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</si>
  <si>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</si>
  <si>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</si>
  <si>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</si>
  <si>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</si>
  <si>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</si>
  <si>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</si>
  <si>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</si>
  <si>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</si>
  <si>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</si>
  <si>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</si>
  <si>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</si>
  <si>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</si>
  <si>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</si>
  <si>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</si>
  <si>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</si>
  <si>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</si>
  <si>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</si>
  <si>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</si>
  <si>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</si>
  <si>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</si>
  <si>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</si>
  <si>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</si>
  <si>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</si>
  <si>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</si>
  <si>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</si>
  <si>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</si>
  <si>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</si>
  <si>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</si>
  <si>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</si>
  <si>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</si>
  <si>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</si>
  <si>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</si>
  <si>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</si>
  <si>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</si>
  <si>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</si>
  <si>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</si>
  <si>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</si>
  <si>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</si>
  <si>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</si>
  <si>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</si>
  <si>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</si>
  <si>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</si>
  <si>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</si>
  <si>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</si>
  <si>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</si>
  <si>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</si>
  <si>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</si>
  <si>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</si>
  <si>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</si>
  <si>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</si>
  <si>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</si>
  <si>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</si>
  <si>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</si>
  <si>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</si>
  <si>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</si>
  <si>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</si>
  <si>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</si>
  <si>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</si>
  <si>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</si>
  <si>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</si>
  <si>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</si>
  <si>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</si>
  <si>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</si>
  <si>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</si>
  <si>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</si>
  <si>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</si>
  <si>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</si>
  <si>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</si>
  <si>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</si>
  <si>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</si>
  <si>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</si>
  <si>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</si>
  <si>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</si>
  <si>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</si>
  <si>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</si>
  <si>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</si>
  <si>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</si>
  <si>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</si>
  <si>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</si>
  <si>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</si>
  <si>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</si>
  <si>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</si>
  <si>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</si>
  <si>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</si>
  <si>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</si>
  <si>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</si>
  <si>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</si>
  <si>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</si>
  <si>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</si>
  <si>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</si>
  <si>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</si>
  <si>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</si>
  <si>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</si>
  <si>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</si>
  <si>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</si>
  <si>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</si>
  <si>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</si>
  <si>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</si>
  <si>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</si>
  <si>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</si>
  <si>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</si>
  <si>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</si>
  <si>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</si>
  <si>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</si>
  <si>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</si>
  <si>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</si>
  <si>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</si>
  <si>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</si>
  <si>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</si>
  <si>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</si>
  <si>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</si>
  <si>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</si>
  <si>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</si>
  <si>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</si>
  <si>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</si>
  <si>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</si>
  <si>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</si>
  <si>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</si>
  <si>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</si>
  <si>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</si>
  <si>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</si>
  <si>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</si>
  <si>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</si>
  <si>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</si>
  <si>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</si>
  <si>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</si>
  <si>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</si>
  <si>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</si>
  <si>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</si>
  <si>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</si>
  <si>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</si>
  <si>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</si>
  <si>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</si>
  <si>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</si>
  <si>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</si>
  <si>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</si>
  <si>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</si>
  <si>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</si>
  <si>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</si>
  <si>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</si>
  <si>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</si>
  <si>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</si>
  <si>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</si>
  <si>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</si>
  <si>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</si>
  <si>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</si>
  <si>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</si>
  <si>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</si>
  <si>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</si>
  <si>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</si>
  <si>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</si>
  <si>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</si>
  <si>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</si>
  <si>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</si>
  <si>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</si>
  <si>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</si>
  <si>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</si>
  <si>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</si>
  <si>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</si>
  <si>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</si>
  <si>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</si>
  <si>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</si>
  <si>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</si>
  <si>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</si>
  <si>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</si>
  <si>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</si>
  <si>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</si>
  <si>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</si>
  <si>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</si>
  <si>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</si>
  <si>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</si>
  <si>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</si>
  <si>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</si>
  <si>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</si>
  <si>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</si>
  <si>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</si>
  <si>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</si>
  <si>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</si>
  <si>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</si>
  <si>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</si>
  <si>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</si>
  <si>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</si>
  <si>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</si>
  <si>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</si>
  <si>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</si>
  <si>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</si>
  <si>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</si>
  <si>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</si>
  <si>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</si>
  <si>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</si>
  <si>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</si>
  <si>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</si>
  <si>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</si>
  <si>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</si>
  <si>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</si>
  <si>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</si>
  <si>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</si>
  <si>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</si>
  <si>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</si>
  <si>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</si>
  <si>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</si>
  <si>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</si>
  <si>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</si>
  <si>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</si>
  <si>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</si>
  <si>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</si>
  <si>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</si>
  <si>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</si>
  <si>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</si>
  <si>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</si>
  <si>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</si>
  <si>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</si>
  <si>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</si>
  <si>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</si>
  <si>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</si>
  <si>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</si>
  <si>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</si>
  <si>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</si>
  <si>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</si>
  <si>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</si>
  <si>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</si>
  <si>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</si>
  <si>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</si>
  <si>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</si>
  <si>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</si>
  <si>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</si>
  <si>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</si>
  <si>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</si>
  <si>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</si>
  <si>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</si>
  <si>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</si>
  <si>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</si>
  <si>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</si>
  <si>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</si>
  <si>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</si>
  <si>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</si>
  <si>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</si>
  <si>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</si>
  <si>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</si>
  <si>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</si>
  <si>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</si>
  <si>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</si>
  <si>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</si>
  <si>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</si>
  <si>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</si>
  <si>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</si>
  <si>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</si>
  <si>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</si>
  <si>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</si>
  <si>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</si>
  <si>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</si>
  <si>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</si>
  <si>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</si>
  <si>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</si>
  <si>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</si>
  <si>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</si>
  <si>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</si>
  <si>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</si>
  <si>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</si>
  <si>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</si>
  <si>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</si>
  <si>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</si>
  <si>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</si>
  <si>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</si>
  <si>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</si>
  <si>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</si>
  <si>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</si>
  <si>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</si>
  <si>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</si>
  <si>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</si>
  <si>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</si>
  <si>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</si>
  <si>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</si>
  <si>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</si>
  <si>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</si>
  <si>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</si>
  <si>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</si>
  <si>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</si>
  <si>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</si>
  <si>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</si>
  <si>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</si>
  <si>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</si>
  <si>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</si>
  <si>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</si>
  <si>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</si>
  <si>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</si>
  <si>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</si>
  <si>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</si>
  <si>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</si>
  <si>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</si>
  <si>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</si>
  <si>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</si>
  <si>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</si>
  <si>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</si>
  <si>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</si>
  <si>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</si>
  <si>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</si>
  <si>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</si>
  <si>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</si>
  <si>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</si>
  <si>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</si>
  <si>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</si>
  <si>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</si>
  <si>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</si>
  <si>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</si>
  <si>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</si>
  <si>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</si>
  <si>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</si>
  <si>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</si>
  <si>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</si>
  <si>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</si>
  <si>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</si>
  <si>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</si>
  <si>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</si>
  <si>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</si>
  <si>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</si>
  <si>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</si>
  <si>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</si>
  <si>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</si>
  <si>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</si>
  <si>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</si>
  <si>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</si>
  <si>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</si>
  <si>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</si>
  <si>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</si>
  <si>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</si>
  <si>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</si>
  <si>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</si>
  <si>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</si>
  <si>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</si>
  <si>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</si>
  <si>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</si>
  <si>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</si>
  <si>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</si>
  <si>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</si>
  <si>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</si>
  <si>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</si>
  <si>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</si>
  <si>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</si>
  <si>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</si>
  <si>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</si>
  <si>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</si>
  <si>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</si>
  <si>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</si>
  <si>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</si>
  <si>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</si>
  <si>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</si>
  <si>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</si>
  <si>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</si>
  <si>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</si>
  <si>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</si>
  <si>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</si>
  <si>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</si>
  <si>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</si>
  <si>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</si>
  <si>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</si>
  <si>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</si>
  <si>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</si>
  <si>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</si>
  <si>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</si>
  <si>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</si>
  <si>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</si>
  <si>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</si>
  <si>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</si>
  <si>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</si>
  <si>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</si>
  <si>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</si>
  <si>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</si>
  <si>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</si>
  <si>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</si>
  <si>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</si>
  <si>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</si>
  <si>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</si>
  <si>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</si>
  <si>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</si>
  <si>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</si>
  <si>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</si>
  <si>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</si>
  <si>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</si>
  <si>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</si>
  <si>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</si>
  <si>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</si>
  <si>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</si>
  <si>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</si>
  <si>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</si>
  <si>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</si>
  <si>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</si>
  <si>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</si>
  <si>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</si>
  <si>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</si>
  <si>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</si>
  <si>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</si>
  <si>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</si>
  <si>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</si>
  <si>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</si>
  <si>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</si>
  <si>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</si>
  <si>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</si>
  <si>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</si>
  <si>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</si>
  <si>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</si>
  <si>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</si>
  <si>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</si>
  <si>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</si>
  <si>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</si>
  <si>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</si>
  <si>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</si>
  <si>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</si>
  <si>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</si>
  <si>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</si>
  <si>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</si>
  <si>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</si>
  <si>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</si>
  <si>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</si>
  <si>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</si>
  <si>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</si>
  <si>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</si>
  <si>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</si>
  <si>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</si>
  <si>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</si>
  <si>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</si>
  <si>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</si>
  <si>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</si>
  <si>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</si>
  <si>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</si>
  <si>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</si>
  <si>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</si>
  <si>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</si>
  <si>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</si>
  <si>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</si>
  <si>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</si>
  <si>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</si>
  <si>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</si>
  <si>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</si>
  <si>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</si>
  <si>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</si>
  <si>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</si>
  <si>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</si>
  <si>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</si>
  <si>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</si>
  <si>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</si>
  <si>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</si>
  <si>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</si>
  <si>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</si>
  <si>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</si>
  <si>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</si>
  <si>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</si>
  <si>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</si>
  <si>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</si>
  <si>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</si>
  <si>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</si>
  <si>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</si>
  <si>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</si>
  <si>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</si>
  <si>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</si>
  <si>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</si>
  <si>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</si>
  <si>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</si>
  <si>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</si>
  <si>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</si>
  <si>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</si>
  <si>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</si>
  <si>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</si>
  <si>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</si>
  <si>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</si>
  <si>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</si>
  <si>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</si>
  <si>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</si>
  <si>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</si>
  <si>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</si>
  <si>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</si>
  <si>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</si>
  <si>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</si>
  <si>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</si>
  <si>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</si>
  <si>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</si>
  <si>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</si>
  <si>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</si>
  <si>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</si>
  <si>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</si>
  <si>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</si>
  <si>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</si>
  <si>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</si>
  <si>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</si>
  <si>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</si>
  <si>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</si>
  <si>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</si>
  <si>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</si>
  <si>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</si>
  <si>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</si>
  <si>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</si>
  <si>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</si>
  <si>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</si>
  <si>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</si>
  <si>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</si>
  <si>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</si>
  <si>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</si>
  <si>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</si>
  <si>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</si>
  <si>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</si>
  <si>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</si>
  <si>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</si>
  <si>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</si>
  <si>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</si>
  <si>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</si>
  <si>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</si>
  <si>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</si>
  <si>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</si>
  <si>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</si>
  <si>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</si>
  <si>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</si>
  <si>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</si>
  <si>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</si>
  <si>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</si>
  <si>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</si>
  <si>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</si>
  <si>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</si>
  <si>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</si>
  <si>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</si>
  <si>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</si>
  <si>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</si>
  <si>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</si>
  <si>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</si>
  <si>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</si>
  <si>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</si>
  <si>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</si>
  <si>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</si>
  <si>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</si>
  <si>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</si>
  <si>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</si>
  <si>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</si>
  <si>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</si>
  <si>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</si>
  <si>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</si>
  <si>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</si>
  <si>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</si>
  <si>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</si>
  <si>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</si>
  <si>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</si>
  <si>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</si>
  <si>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</si>
  <si>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</si>
  <si>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</si>
  <si>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</si>
  <si>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</si>
  <si>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</si>
  <si>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</si>
  <si>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</si>
  <si>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</si>
  <si>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</si>
  <si>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</si>
  <si>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</si>
  <si>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</si>
  <si>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</si>
  <si>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</si>
  <si>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</si>
  <si>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</si>
  <si>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</si>
  <si>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</si>
  <si>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</si>
  <si>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</si>
  <si>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</si>
  <si>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</si>
  <si>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</si>
  <si>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</si>
  <si>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</si>
  <si>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</si>
  <si>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</si>
  <si>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</si>
  <si>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</si>
  <si>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</si>
  <si>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</si>
  <si>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</si>
  <si>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</si>
  <si>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</si>
  <si>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</si>
  <si>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</si>
  <si>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</si>
  <si>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</si>
  <si>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</si>
  <si>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</si>
  <si>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</si>
  <si>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</si>
  <si>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</si>
  <si>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</si>
  <si>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</si>
  <si>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</si>
  <si>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</si>
  <si>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</si>
  <si>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</si>
  <si>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</si>
  <si>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</si>
  <si>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</si>
  <si>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</si>
  <si>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</si>
  <si>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</si>
  <si>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</si>
  <si>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</si>
  <si>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</si>
  <si>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</si>
  <si>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</si>
  <si>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</si>
  <si>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</si>
  <si>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</si>
  <si>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</si>
  <si>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</si>
  <si>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</si>
  <si>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</si>
  <si>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</si>
  <si>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</si>
  <si>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</si>
  <si>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</si>
  <si>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</si>
  <si>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</si>
  <si>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</si>
  <si>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</si>
  <si>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</si>
  <si>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</si>
  <si>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</si>
  <si>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</si>
  <si>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</si>
  <si>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</si>
  <si>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</si>
  <si>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</si>
  <si>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</si>
  <si>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</si>
  <si>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</si>
  <si>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</si>
  <si>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</si>
  <si>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</si>
  <si>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</si>
  <si>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</si>
  <si>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</si>
  <si>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</si>
  <si>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</si>
  <si>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</si>
  <si>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</si>
  <si>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</si>
  <si>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</si>
  <si>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</si>
  <si>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</si>
  <si>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</si>
  <si>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</si>
  <si>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</si>
  <si>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</si>
  <si>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</si>
  <si>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</si>
  <si>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</si>
  <si>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</si>
  <si>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</si>
  <si>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</si>
  <si>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</si>
  <si>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</si>
  <si>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</si>
  <si>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</si>
  <si>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</si>
  <si>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</si>
  <si>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</si>
  <si>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</si>
  <si>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</si>
  <si>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</si>
  <si>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</si>
  <si>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</si>
  <si>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</si>
  <si>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</si>
  <si>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</si>
  <si>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</si>
  <si>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</si>
  <si>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</si>
  <si>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</si>
  <si>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</si>
  <si>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</si>
  <si>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</si>
  <si>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</si>
  <si>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</si>
  <si>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</si>
  <si>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</si>
  <si>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</si>
  <si>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</si>
  <si>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</si>
  <si>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</si>
  <si>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</si>
  <si>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</si>
  <si>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</si>
  <si>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</si>
  <si>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</si>
  <si>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</si>
  <si>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</si>
  <si>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</si>
  <si>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</si>
  <si>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</si>
  <si>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</si>
  <si>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</si>
  <si>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</si>
  <si>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</si>
  <si>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</si>
  <si>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</si>
  <si>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</si>
  <si>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</si>
  <si>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</si>
  <si>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</si>
  <si>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</si>
  <si>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</si>
  <si>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</si>
  <si>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</si>
  <si>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</si>
  <si>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</si>
  <si>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</si>
  <si>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</si>
  <si>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</si>
  <si>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</si>
  <si>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</si>
  <si>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</si>
  <si>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</si>
  <si>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</si>
  <si>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</si>
  <si>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</si>
  <si>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</si>
  <si>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</si>
  <si>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</si>
  <si>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</si>
  <si>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</si>
  <si>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</si>
  <si>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</si>
  <si>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</si>
  <si>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</si>
  <si>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</si>
  <si>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</si>
  <si>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</si>
  <si>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</si>
  <si>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</si>
  <si>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</si>
  <si>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</si>
  <si>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</si>
  <si>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</si>
  <si>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</si>
  <si>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</si>
  <si>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</si>
  <si>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</si>
  <si>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</si>
  <si>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</si>
  <si>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</si>
  <si>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</si>
  <si>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</si>
  <si>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</si>
  <si>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</si>
  <si>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</si>
  <si>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</si>
  <si>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</si>
  <si>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</si>
  <si>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</si>
  <si>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</si>
  <si>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</si>
  <si>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</si>
  <si>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</si>
  <si>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</si>
  <si>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</si>
  <si>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</si>
  <si>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</si>
  <si>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</si>
  <si>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</si>
  <si>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</si>
  <si>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</si>
  <si>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</si>
  <si>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</si>
  <si>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</si>
  <si>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</si>
  <si>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</si>
  <si>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</si>
  <si>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</si>
  <si>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</si>
  <si>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</si>
  <si>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</si>
  <si>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</si>
  <si>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</si>
  <si>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</si>
  <si>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</si>
  <si>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</si>
  <si>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</si>
  <si>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</si>
  <si>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</si>
  <si>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</si>
  <si>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</si>
  <si>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</si>
  <si>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</si>
  <si>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</si>
  <si>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</si>
  <si>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</si>
  <si>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</si>
  <si>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</si>
  <si>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</si>
  <si>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</si>
  <si>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</si>
  <si>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</si>
  <si>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</si>
  <si>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</si>
  <si>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</si>
  <si>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</si>
  <si>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</si>
  <si>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</si>
  <si>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</si>
  <si>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</si>
  <si>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</si>
  <si>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</si>
  <si>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</si>
  <si>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</si>
  <si>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</si>
  <si>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</si>
  <si>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</si>
  <si>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</si>
  <si>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</si>
  <si>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</si>
  <si>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</si>
  <si>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</si>
  <si>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</si>
  <si>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</si>
  <si>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</si>
  <si>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</si>
  <si>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</si>
  <si>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</si>
  <si>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</si>
  <si>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</si>
  <si>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</si>
  <si>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</si>
  <si>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</si>
  <si>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</si>
  <si>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</si>
  <si>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</si>
  <si>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</si>
  <si>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</si>
  <si>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</si>
  <si>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</si>
  <si>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</si>
  <si>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</si>
  <si>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</si>
  <si>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</si>
  <si>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</si>
  <si>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</si>
  <si>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</si>
  <si>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</si>
  <si>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</si>
  <si>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</si>
  <si>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</si>
  <si>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</si>
  <si>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</si>
  <si>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</si>
  <si>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</si>
  <si>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</si>
  <si>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</si>
  <si>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</si>
  <si>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</si>
  <si>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</si>
  <si>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</si>
  <si>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</si>
  <si>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</si>
  <si>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</si>
  <si>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</si>
  <si>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</si>
  <si>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</si>
  <si>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</si>
  <si>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</si>
  <si>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</si>
  <si>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</si>
  <si>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</si>
  <si>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</si>
  <si>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</si>
  <si>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</si>
  <si>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</si>
  <si>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</si>
  <si>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</si>
  <si>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</si>
  <si>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</si>
  <si>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</si>
  <si>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</si>
  <si>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</si>
  <si>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</si>
  <si>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</si>
  <si>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</si>
  <si>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</si>
  <si>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</si>
  <si>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</si>
  <si>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</si>
  <si>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</si>
  <si>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</si>
  <si>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</si>
  <si>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</si>
  <si>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</si>
  <si>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</si>
  <si>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</si>
  <si>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</si>
  <si>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</si>
  <si>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</si>
  <si>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</si>
  <si>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</si>
  <si>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</si>
  <si>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</si>
  <si>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</si>
  <si>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</si>
  <si>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</si>
  <si>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</si>
  <si>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</si>
  <si>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</si>
  <si>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</si>
  <si>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</si>
  <si>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</si>
  <si>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</si>
  <si>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</si>
  <si>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</si>
  <si>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</si>
  <si>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</si>
  <si>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</si>
  <si>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</si>
  <si>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</si>
  <si>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</si>
  <si>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</si>
  <si>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</si>
  <si>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</si>
  <si>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</si>
  <si>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</si>
  <si>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</si>
  <si>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</si>
  <si>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</si>
  <si>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</si>
  <si>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</si>
  <si>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</si>
  <si>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</si>
  <si>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</si>
  <si>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</si>
  <si>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</si>
  <si>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</si>
  <si>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</si>
  <si>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</si>
  <si>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</si>
  <si>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</si>
  <si>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</si>
  <si>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</si>
  <si>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</si>
  <si>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</si>
  <si>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</si>
  <si>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</si>
  <si>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</si>
  <si>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</si>
  <si>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</si>
  <si>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</si>
  <si>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</si>
  <si>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</si>
  <si>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</si>
  <si>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</si>
  <si>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</si>
  <si>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</si>
  <si>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</si>
  <si>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</si>
  <si>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</si>
  <si>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</si>
  <si>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</si>
  <si>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</si>
  <si>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</si>
  <si>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</si>
  <si>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</si>
  <si>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</si>
  <si>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</si>
  <si>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</si>
  <si>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</si>
  <si>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</si>
  <si>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</si>
  <si>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</si>
  <si>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</si>
  <si>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</si>
  <si>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</si>
  <si>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</si>
  <si>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</si>
  <si>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</si>
  <si>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</si>
  <si>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</si>
  <si>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</si>
  <si>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</si>
  <si>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</si>
  <si>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</si>
  <si>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</si>
  <si>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</si>
  <si>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</si>
  <si>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</si>
  <si>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</si>
  <si>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</si>
  <si>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</si>
  <si>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</si>
  <si>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</si>
  <si>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</si>
  <si>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</si>
  <si>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</si>
  <si>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</si>
  <si>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</si>
  <si>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</si>
  <si>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</si>
  <si>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</si>
  <si>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</si>
  <si>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</si>
  <si>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</si>
  <si>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</si>
  <si>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</si>
  <si>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</si>
  <si>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</si>
  <si>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</si>
  <si>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</si>
  <si>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</si>
  <si>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</si>
  <si>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</si>
  <si>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</si>
  <si>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</si>
  <si>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</si>
  <si>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</si>
  <si>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</si>
  <si>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</si>
  <si>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</si>
  <si>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</si>
  <si>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</si>
  <si>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</si>
  <si>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</si>
  <si>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</si>
  <si>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</si>
  <si>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</si>
  <si>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</si>
  <si>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</si>
  <si>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</si>
  <si>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</si>
  <si>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</si>
  <si>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</si>
  <si>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</si>
  <si>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</si>
  <si>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</si>
  <si>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</si>
  <si>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</si>
  <si>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</si>
  <si>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</si>
  <si>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</si>
  <si>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</si>
  <si>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</si>
  <si>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</si>
  <si>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</si>
  <si>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</si>
  <si>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</si>
  <si>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</si>
  <si>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</si>
  <si>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</si>
  <si>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</si>
  <si>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</si>
  <si>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</si>
  <si>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</si>
  <si>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</si>
  <si>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</si>
  <si>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</si>
  <si>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</si>
  <si>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</si>
  <si>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</si>
  <si>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</si>
  <si>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</si>
  <si>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</si>
  <si>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</si>
  <si>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</si>
  <si>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</si>
  <si>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</si>
  <si>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</si>
  <si>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</si>
  <si>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</si>
  <si>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</si>
  <si>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</si>
  <si>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</si>
  <si>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</si>
  <si>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</si>
  <si>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</si>
  <si>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</si>
  <si>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</si>
  <si>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</si>
  <si>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</si>
  <si>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</si>
  <si>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</si>
  <si>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</si>
  <si>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</si>
  <si>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</si>
  <si>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</si>
  <si>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</si>
  <si>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</si>
  <si>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</si>
  <si>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</si>
  <si>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</si>
  <si>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</si>
  <si>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</si>
  <si>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</si>
  <si>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</si>
  <si>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</si>
  <si>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</si>
  <si>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</si>
  <si>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</si>
  <si>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</si>
  <si>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</si>
  <si>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</si>
  <si>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</si>
  <si>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</si>
  <si>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</si>
  <si>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</si>
  <si>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</si>
  <si>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</si>
  <si>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</si>
  <si>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</si>
  <si>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</si>
  <si>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</si>
  <si>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</si>
  <si>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</si>
  <si>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</si>
  <si>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</si>
  <si>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</si>
  <si>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</si>
  <si>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</si>
  <si>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</si>
  <si>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</si>
  <si>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</si>
  <si>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</si>
  <si>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</si>
  <si>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</si>
  <si>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</si>
  <si>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</si>
  <si>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</si>
  <si>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</si>
  <si>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</si>
  <si>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</si>
  <si>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</si>
  <si>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</si>
  <si>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</si>
  <si>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</si>
  <si>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</si>
  <si>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</si>
  <si>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</si>
  <si>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</si>
  <si>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</si>
  <si>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</si>
  <si>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</si>
  <si>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</si>
  <si>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</si>
  <si>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</si>
  <si>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</si>
  <si>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</si>
  <si>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</si>
  <si>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</si>
  <si>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</si>
  <si>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</si>
  <si>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</si>
  <si>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</si>
  <si>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</si>
  <si>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</si>
  <si>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</si>
  <si>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</si>
  <si>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</si>
  <si>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</si>
  <si>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</si>
  <si>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</si>
  <si>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</si>
  <si>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</si>
  <si>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</si>
  <si>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</si>
  <si>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</si>
  <si>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</si>
  <si>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</si>
  <si>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</si>
  <si>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</si>
  <si>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</si>
  <si>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</si>
  <si>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</si>
  <si>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</si>
  <si>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</si>
  <si>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</si>
  <si>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</si>
  <si>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</si>
  <si>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</si>
  <si>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</si>
  <si>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</si>
  <si>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</si>
  <si>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</si>
  <si>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</si>
  <si>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</si>
  <si>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</si>
  <si>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</si>
  <si>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</si>
  <si>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</si>
  <si>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</si>
  <si>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</si>
  <si>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</si>
  <si>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</si>
  <si>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</si>
  <si>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</si>
  <si>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</si>
  <si>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</si>
  <si>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</si>
  <si>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</si>
  <si>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</si>
  <si>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</si>
  <si>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</si>
  <si>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</si>
  <si>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</si>
  <si>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</si>
  <si>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</si>
  <si>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</si>
  <si>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</si>
  <si>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</si>
  <si>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</si>
  <si>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</si>
  <si>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</si>
  <si>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</si>
  <si>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</si>
  <si>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</si>
  <si>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</si>
  <si>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</si>
  <si>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</si>
  <si>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</si>
  <si>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</si>
  <si>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</si>
  <si>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</si>
  <si>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</si>
  <si>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</si>
  <si>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</si>
  <si>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</si>
  <si>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</si>
  <si>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</si>
  <si>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</si>
  <si>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</si>
  <si>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</si>
  <si>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</si>
  <si>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</si>
  <si>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</si>
  <si>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</si>
  <si>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</si>
  <si>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</si>
  <si>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</si>
  <si>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</si>
  <si>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</si>
  <si>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</si>
  <si>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</si>
  <si>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</si>
  <si>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</si>
  <si>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</si>
  <si>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</si>
  <si>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</si>
  <si>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</si>
  <si>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</si>
  <si>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</si>
  <si>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</si>
  <si>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</si>
  <si>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</si>
  <si>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</si>
  <si>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</si>
  <si>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</si>
  <si>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</si>
  <si>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</si>
  <si>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</si>
  <si>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</si>
  <si>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</si>
  <si>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</si>
  <si>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</si>
  <si>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</si>
  <si>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</si>
  <si>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</si>
  <si>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</si>
  <si>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</si>
  <si>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</si>
  <si>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</si>
  <si>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</si>
  <si>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</si>
  <si>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</si>
  <si>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</si>
  <si>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</si>
  <si>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</si>
  <si>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</si>
  <si>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</si>
  <si>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</si>
  <si>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</si>
  <si>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</si>
  <si>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</si>
  <si>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</si>
  <si>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</si>
  <si>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</si>
  <si>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</si>
  <si>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</si>
  <si>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</si>
  <si>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</si>
  <si>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</si>
  <si>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</si>
  <si>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</si>
  <si>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</si>
  <si>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</si>
  <si>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</si>
  <si>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</si>
  <si>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</si>
  <si>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</si>
  <si>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</si>
  <si>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</si>
  <si>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</si>
  <si>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</si>
  <si>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</si>
  <si>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</si>
  <si>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</si>
  <si>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</si>
  <si>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</si>
  <si>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</si>
  <si>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</si>
  <si>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</si>
  <si>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</si>
  <si>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</si>
  <si>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</si>
  <si>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</si>
  <si>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</si>
  <si>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</si>
  <si>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</si>
  <si>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</si>
  <si>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</si>
  <si>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</si>
  <si>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</si>
  <si>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</si>
  <si>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</si>
  <si>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</si>
  <si>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</si>
  <si>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</si>
  <si>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</si>
  <si>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</si>
  <si>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</si>
  <si>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</si>
  <si>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</si>
  <si>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</si>
  <si>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</si>
  <si>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</si>
  <si>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</si>
  <si>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</si>
  <si>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</si>
  <si>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</si>
  <si>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</si>
  <si>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</si>
  <si>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</si>
  <si>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</si>
  <si>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</si>
  <si>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</si>
  <si>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</si>
  <si>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</si>
  <si>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</si>
  <si>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</si>
  <si>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</si>
  <si>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</si>
  <si>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</si>
  <si>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</si>
  <si>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</si>
  <si>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</si>
  <si>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</si>
  <si>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</si>
  <si>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</si>
  <si>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</si>
  <si>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</si>
  <si>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</si>
  <si>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</si>
  <si>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</si>
  <si>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</si>
  <si>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</si>
  <si>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</si>
  <si>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</si>
  <si>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</si>
  <si>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</si>
  <si>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</si>
  <si>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</si>
  <si>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</si>
  <si>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</si>
  <si>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</si>
  <si>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</si>
  <si>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</si>
  <si>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</si>
  <si>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</si>
  <si>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</si>
  <si>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</si>
  <si>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</si>
  <si>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</si>
  <si>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</si>
  <si>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</si>
  <si>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</si>
  <si>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</si>
  <si>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</si>
  <si>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</si>
  <si>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</si>
  <si>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</si>
  <si>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</si>
  <si>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</si>
  <si>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</si>
  <si>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</si>
  <si>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</si>
  <si>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</si>
  <si>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</si>
  <si>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</si>
  <si>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</si>
  <si>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</si>
  <si>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</si>
  <si>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</si>
  <si>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</si>
  <si>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</si>
  <si>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</si>
  <si>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</si>
  <si>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</si>
  <si>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</si>
  <si>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</si>
  <si>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</si>
  <si>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</si>
  <si>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</si>
  <si>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</si>
  <si>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</si>
  <si>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</si>
  <si>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</si>
  <si>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</si>
  <si>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</si>
  <si>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</si>
  <si>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</si>
  <si>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</si>
  <si>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</si>
  <si>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</si>
  <si>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</si>
  <si>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</si>
  <si>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</si>
  <si>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</si>
  <si>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</si>
  <si>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</si>
  <si>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</si>
  <si>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</si>
  <si>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</si>
  <si>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</si>
  <si>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</si>
  <si>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</si>
  <si>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</si>
  <si>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</si>
  <si>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</si>
  <si>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</si>
  <si>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</si>
  <si>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</si>
  <si>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</si>
  <si>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</si>
  <si>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</si>
  <si>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</si>
  <si>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</si>
  <si>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</si>
  <si>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</si>
  <si>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</si>
  <si>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</si>
  <si>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</si>
  <si>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</si>
  <si>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</si>
  <si>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</si>
  <si>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</si>
  <si>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</si>
  <si>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</si>
  <si>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</si>
  <si>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</si>
  <si>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</si>
  <si>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</si>
  <si>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</si>
  <si>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</si>
  <si>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</si>
  <si>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</si>
  <si>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</si>
  <si>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</si>
  <si>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</si>
  <si>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</si>
  <si>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</si>
  <si>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</si>
  <si>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</si>
  <si>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</si>
  <si>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</si>
  <si>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</si>
  <si>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</si>
  <si>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</si>
  <si>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</si>
  <si>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</si>
  <si>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</si>
  <si>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</si>
  <si>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</si>
  <si>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</si>
  <si>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</si>
  <si>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</si>
  <si>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</si>
  <si>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</si>
  <si>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</si>
  <si>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</si>
  <si>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</si>
  <si>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</si>
  <si>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</si>
  <si>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</si>
  <si>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</si>
  <si>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</si>
  <si>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</si>
  <si>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</si>
  <si>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</si>
  <si>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</si>
  <si>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</si>
  <si>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</si>
  <si>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</si>
  <si>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</si>
  <si>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</si>
  <si>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</si>
  <si>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</si>
  <si>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</si>
  <si>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</si>
  <si>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</si>
  <si>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</si>
  <si>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</si>
  <si>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</si>
  <si>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</si>
  <si>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</si>
  <si>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</si>
  <si>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</si>
  <si>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</si>
  <si>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</si>
  <si>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</si>
  <si>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</si>
  <si>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</si>
  <si>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</si>
  <si>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</si>
  <si>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</si>
  <si>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</si>
  <si>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</si>
  <si>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</si>
  <si>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</si>
  <si>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</si>
  <si>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</si>
  <si>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</si>
  <si>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</si>
  <si>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</si>
  <si>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</si>
  <si>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</si>
  <si>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</si>
  <si>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</si>
  <si>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</si>
  <si>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</si>
  <si>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</si>
  <si>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</si>
  <si>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</si>
  <si>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</si>
  <si>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</si>
  <si>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</si>
  <si>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</si>
  <si>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</si>
  <si>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</si>
  <si>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</si>
  <si>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</si>
  <si>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</si>
  <si>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</si>
  <si>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</si>
  <si>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</si>
  <si>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</si>
  <si>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</si>
  <si>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</si>
  <si>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</si>
  <si>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</si>
  <si>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</si>
  <si>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</si>
  <si>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</si>
  <si>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</si>
  <si>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</si>
  <si>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</si>
  <si>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</si>
  <si>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</si>
  <si>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</si>
  <si>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</si>
  <si>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</si>
  <si>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</si>
  <si>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</si>
  <si>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</si>
  <si>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</si>
  <si>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</si>
  <si>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</si>
  <si>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</si>
  <si>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</si>
  <si>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</si>
  <si>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</si>
  <si>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</si>
  <si>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</si>
  <si>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</si>
  <si>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</si>
  <si>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</si>
  <si>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</si>
  <si>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</si>
  <si>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</si>
  <si>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</si>
  <si>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</si>
  <si>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</si>
  <si>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</si>
  <si>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</si>
  <si>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</si>
  <si>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</si>
  <si>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</si>
  <si>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</si>
  <si>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</si>
  <si>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</si>
  <si>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</si>
  <si>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</si>
  <si>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</si>
  <si>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</si>
  <si>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</si>
  <si>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</si>
  <si>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</si>
  <si>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</si>
  <si>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</si>
  <si>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</si>
  <si>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</si>
  <si>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</si>
  <si>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</si>
  <si>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</si>
  <si>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</si>
  <si>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</si>
  <si>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</si>
  <si>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</si>
  <si>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</si>
  <si>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</si>
  <si>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</si>
  <si>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</si>
  <si>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</si>
  <si>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</si>
  <si>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</si>
  <si>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</si>
  <si>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</si>
  <si>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</si>
  <si>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</si>
  <si>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</si>
  <si>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</si>
  <si>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</si>
  <si>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</si>
  <si>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</si>
  <si>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</si>
  <si>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</si>
  <si>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</si>
  <si>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</si>
  <si>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</si>
  <si>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</si>
  <si>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</si>
  <si>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</si>
  <si>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</si>
  <si>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</si>
  <si>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</si>
  <si>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</si>
  <si>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</si>
  <si>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</si>
  <si>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</si>
  <si>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</si>
  <si>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</si>
  <si>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</si>
  <si>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</si>
  <si>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</si>
  <si>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</si>
  <si>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</si>
  <si>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</si>
  <si>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</si>
  <si>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</si>
  <si>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</si>
  <si>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</si>
  <si>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</si>
  <si>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</si>
  <si>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</si>
  <si>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</si>
  <si>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</si>
  <si>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</si>
  <si>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</si>
  <si>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</si>
  <si>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</si>
  <si>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</si>
  <si>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</si>
  <si>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</si>
  <si>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</si>
  <si>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</si>
  <si>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</si>
  <si>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</si>
  <si>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</si>
  <si>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</si>
  <si>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</si>
  <si>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</si>
  <si>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</si>
  <si>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</si>
  <si>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</si>
  <si>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</si>
  <si>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</si>
  <si>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</si>
  <si>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</si>
  <si>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</si>
  <si>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</si>
  <si>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</si>
  <si>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</si>
  <si>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</si>
  <si>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</si>
  <si>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</si>
  <si>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</si>
  <si>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</si>
  <si>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</si>
  <si>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</si>
  <si>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</si>
  <si>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</si>
  <si>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</si>
  <si>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</si>
  <si>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</si>
  <si>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</si>
  <si>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</si>
  <si>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</si>
  <si>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</si>
  <si>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</si>
  <si>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</si>
  <si>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</si>
  <si>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</si>
  <si>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</si>
  <si>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</si>
  <si>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</si>
  <si>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</si>
  <si>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</si>
  <si>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</si>
  <si>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</si>
  <si>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</si>
  <si>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</si>
  <si>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</si>
  <si>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</si>
  <si>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</si>
  <si>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</si>
  <si>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</si>
  <si>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</si>
  <si>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</si>
  <si>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</si>
  <si>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</si>
  <si>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</si>
  <si>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</si>
  <si>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</si>
  <si>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</si>
  <si>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</si>
  <si>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</si>
  <si>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</si>
  <si>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</si>
  <si>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</si>
  <si>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</si>
  <si>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</si>
  <si>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</si>
  <si>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</si>
  <si>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</si>
  <si>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</si>
  <si>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</si>
  <si>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</si>
  <si>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</si>
  <si>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</si>
  <si>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</si>
  <si>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</si>
  <si>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</si>
  <si>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</si>
  <si>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</si>
  <si>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</si>
  <si>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</si>
  <si>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</si>
  <si>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</si>
  <si>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</si>
  <si>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</si>
  <si>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</si>
  <si>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</si>
  <si>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</si>
  <si>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</si>
  <si>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</si>
  <si>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</si>
  <si>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</si>
  <si>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</si>
  <si>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</si>
  <si>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</si>
  <si>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</si>
  <si>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</si>
  <si>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</si>
  <si>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</si>
  <si>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</si>
  <si>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</si>
  <si>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</si>
  <si>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</si>
  <si>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</si>
  <si>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</si>
  <si>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</si>
  <si>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</si>
  <si>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</si>
  <si>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</si>
  <si>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</si>
  <si>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</si>
  <si>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</si>
  <si>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</si>
  <si>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</si>
  <si>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</si>
  <si>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</si>
  <si>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</si>
  <si>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</si>
  <si>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</si>
  <si>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</si>
  <si>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</si>
  <si>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</si>
  <si>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</si>
  <si>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</si>
  <si>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</si>
  <si>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</si>
  <si>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</si>
  <si>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</si>
  <si>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</si>
  <si>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</si>
  <si>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</si>
  <si>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</si>
  <si>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</si>
  <si>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</si>
  <si>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</si>
  <si>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</si>
  <si>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</si>
  <si>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</si>
  <si>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</si>
  <si>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</si>
  <si>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</si>
  <si>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</si>
  <si>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</si>
  <si>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</si>
  <si>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</si>
  <si>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</si>
  <si>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</si>
  <si>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</si>
  <si>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</si>
  <si>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</si>
  <si>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</si>
  <si>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</si>
  <si>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</si>
  <si>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</si>
  <si>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</si>
  <si>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</si>
  <si>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</si>
  <si>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</si>
  <si>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</si>
  <si>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</si>
  <si>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</si>
  <si>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</si>
  <si>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</si>
  <si>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</si>
  <si>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</si>
  <si>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</si>
  <si>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</si>
  <si>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</si>
  <si>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</si>
  <si>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</si>
  <si>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</si>
  <si>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</si>
  <si>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</si>
  <si>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</si>
  <si>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</si>
  <si>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</si>
  <si>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</si>
  <si>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</si>
  <si>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</si>
  <si>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</si>
  <si>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</si>
  <si>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</si>
  <si>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</si>
  <si>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</si>
  <si>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</si>
  <si>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</si>
  <si>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</si>
  <si>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</si>
  <si>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</si>
  <si>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</si>
  <si>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</si>
  <si>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</si>
  <si>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</si>
  <si>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</si>
  <si>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</si>
  <si>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</si>
  <si>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</si>
  <si>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</si>
  <si>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</si>
  <si>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</si>
  <si>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</si>
  <si>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</si>
  <si>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</si>
  <si>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</si>
  <si>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</si>
  <si>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</si>
  <si>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</si>
  <si>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</si>
  <si>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</si>
  <si>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</si>
  <si>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</si>
  <si>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</si>
  <si>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</si>
  <si>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</si>
  <si>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</si>
  <si>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</si>
  <si>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</si>
  <si>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</si>
  <si>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</si>
  <si>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</si>
  <si>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</si>
  <si>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</si>
  <si>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</si>
  <si>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</si>
  <si>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</si>
  <si>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</si>
  <si>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</si>
  <si>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</si>
  <si>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</si>
  <si>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</si>
  <si>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</si>
  <si>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</si>
  <si>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</si>
  <si>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</si>
  <si>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</si>
  <si>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</si>
  <si>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</si>
  <si>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</si>
  <si>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</si>
  <si>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</si>
  <si>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</si>
  <si>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</si>
  <si>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</si>
  <si>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</si>
  <si>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</si>
  <si>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</si>
  <si>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</si>
  <si>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</si>
  <si>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</si>
  <si>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</si>
  <si>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</si>
  <si>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</si>
  <si>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</si>
  <si>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</si>
  <si>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</si>
  <si>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</si>
  <si>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</si>
  <si>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</si>
  <si>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</si>
  <si>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</si>
  <si>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</si>
  <si>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</si>
  <si>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</si>
  <si>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</si>
  <si>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</si>
  <si>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</si>
  <si>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</si>
  <si>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</si>
  <si>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</si>
  <si>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</si>
  <si>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</si>
  <si>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</si>
  <si>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</si>
  <si>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</si>
  <si>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</si>
  <si>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</si>
  <si>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</si>
  <si>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</si>
  <si>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</si>
  <si>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</si>
  <si>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</si>
  <si>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</si>
  <si>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</si>
  <si>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</si>
  <si>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</si>
  <si>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</si>
  <si>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</si>
  <si>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</si>
  <si>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</si>
  <si>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</si>
  <si>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</si>
  <si>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</si>
  <si>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</si>
  <si>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</si>
  <si>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</si>
  <si>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</si>
  <si>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</si>
  <si>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</si>
  <si>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</si>
  <si>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</si>
  <si>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</si>
  <si>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</si>
  <si>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</si>
  <si>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</si>
  <si>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</si>
  <si>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</si>
  <si>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</si>
  <si>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</si>
  <si>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</si>
  <si>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</si>
  <si>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</si>
  <si>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</si>
  <si>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</si>
  <si>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</si>
  <si>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</si>
  <si>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</si>
  <si>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</si>
  <si>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</si>
  <si>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</si>
  <si>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</si>
  <si>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</si>
  <si>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</si>
  <si>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</si>
  <si>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</si>
  <si>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</si>
  <si>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</si>
  <si>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</si>
  <si>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</si>
  <si>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</si>
  <si>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</si>
  <si>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</si>
  <si>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</si>
  <si>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</si>
  <si>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</si>
  <si>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</si>
  <si>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</si>
  <si>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</si>
  <si>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</si>
  <si>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</si>
  <si>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</si>
  <si>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</si>
  <si>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</si>
  <si>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</si>
  <si>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</si>
  <si>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</si>
  <si>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</si>
  <si>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</si>
  <si>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</si>
  <si>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</si>
  <si>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</si>
  <si>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</si>
  <si>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</si>
  <si>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</si>
  <si>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</si>
  <si>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</si>
  <si>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</si>
  <si>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</si>
  <si>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</si>
  <si>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</si>
  <si>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</si>
  <si>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</si>
  <si>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</si>
  <si>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</si>
  <si>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</si>
  <si>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</si>
  <si>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</si>
  <si>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</si>
  <si>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</si>
  <si>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</si>
  <si>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</si>
  <si>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</si>
  <si>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</si>
  <si>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</si>
  <si>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</si>
  <si>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</si>
  <si>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</si>
  <si>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</si>
  <si>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</si>
  <si>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</si>
  <si>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</si>
  <si>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</si>
  <si>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</si>
  <si>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</si>
  <si>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</si>
  <si>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</si>
  <si>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</si>
  <si>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</si>
  <si>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</si>
  <si>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</si>
  <si>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</si>
  <si>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</si>
  <si>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</si>
  <si>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</si>
  <si>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</si>
  <si>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</si>
  <si>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</si>
  <si>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</si>
  <si>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</si>
  <si>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</si>
  <si>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</si>
  <si>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</si>
  <si>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</si>
  <si>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</si>
  <si>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</si>
  <si>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</si>
  <si>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</si>
  <si>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</si>
  <si>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</si>
  <si>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</si>
  <si>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</si>
  <si>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</si>
  <si>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</si>
  <si>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</si>
  <si>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</si>
  <si>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</si>
  <si>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</si>
  <si>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</si>
  <si>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</si>
  <si>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</si>
  <si>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</si>
  <si>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</si>
  <si>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</si>
  <si>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</si>
  <si>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</si>
  <si>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</si>
  <si>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</si>
  <si>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</si>
  <si>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</si>
  <si>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</si>
  <si>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</si>
  <si>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</si>
  <si>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</si>
  <si>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</si>
  <si>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</si>
  <si>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</si>
  <si>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</si>
  <si>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</si>
  <si>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</si>
  <si>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</si>
  <si>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</si>
  <si>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</si>
  <si>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</si>
  <si>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</si>
  <si>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</si>
  <si>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</si>
  <si>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</si>
  <si>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</si>
  <si>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</si>
  <si>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</si>
  <si>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</si>
  <si>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</si>
  <si>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</si>
  <si>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</si>
  <si>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</si>
  <si>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</si>
  <si>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</si>
  <si>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</si>
  <si>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</si>
  <si>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</si>
  <si>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</si>
  <si>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</si>
  <si>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</si>
  <si>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</si>
  <si>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</si>
  <si>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</si>
  <si>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</si>
  <si>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</si>
  <si>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</si>
  <si>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</si>
  <si>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</si>
  <si>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</si>
  <si>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</si>
  <si>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</si>
  <si>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</si>
  <si>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</si>
  <si>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</si>
  <si>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</si>
  <si>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</si>
  <si>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</si>
  <si>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</si>
  <si>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</si>
  <si>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</si>
  <si>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</si>
  <si>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</si>
  <si>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</si>
  <si>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</si>
  <si>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</si>
  <si>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</si>
  <si>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</si>
  <si>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</si>
  <si>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</si>
  <si>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</si>
  <si>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</si>
  <si>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</si>
  <si>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</si>
  <si>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</si>
  <si>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</si>
  <si>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</si>
  <si>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</si>
  <si>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</si>
  <si>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</si>
  <si>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</si>
  <si>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</si>
  <si>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</si>
  <si>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</si>
  <si>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</si>
  <si>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</si>
  <si>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</si>
  <si>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</si>
  <si>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</si>
  <si>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</si>
  <si>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</si>
  <si>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</si>
  <si>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</si>
  <si>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</si>
  <si>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</si>
  <si>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</si>
  <si>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</si>
  <si>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</si>
  <si>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</si>
  <si>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</si>
  <si>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</si>
  <si>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</si>
  <si>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</si>
  <si>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</si>
  <si>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</si>
  <si>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</si>
  <si>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</si>
  <si>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</si>
  <si>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</si>
  <si>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</si>
  <si>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</si>
  <si>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</si>
  <si>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</si>
  <si>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</si>
  <si>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</si>
  <si>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</si>
  <si>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</si>
  <si>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</si>
  <si>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</si>
  <si>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</si>
  <si>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</si>
  <si>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</si>
  <si>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</si>
  <si>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</si>
  <si>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</si>
  <si>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</si>
  <si>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</si>
  <si>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</si>
  <si>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</si>
  <si>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</si>
  <si>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</si>
  <si>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</si>
  <si>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</si>
  <si>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</si>
  <si>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</si>
  <si>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</si>
  <si>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</si>
  <si>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</si>
  <si>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</si>
  <si>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</si>
  <si>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</si>
  <si>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</si>
  <si>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</si>
  <si>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</si>
  <si>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</si>
  <si>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</si>
  <si>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</si>
  <si>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</si>
  <si>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</si>
  <si>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</si>
  <si>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</si>
  <si>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</si>
  <si>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</si>
  <si>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</si>
  <si>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</si>
  <si>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</si>
  <si>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</si>
  <si>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</si>
  <si>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</si>
  <si>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</si>
  <si>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</si>
  <si>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</si>
  <si>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</si>
  <si>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</si>
  <si>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</si>
  <si>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</si>
  <si>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</si>
  <si>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</si>
  <si>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</si>
  <si>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</si>
  <si>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</si>
  <si>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</si>
  <si>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</si>
  <si>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</si>
  <si>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</si>
  <si>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</si>
  <si>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</si>
  <si>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</si>
  <si>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</si>
  <si>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</si>
  <si>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</si>
  <si>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</si>
  <si>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</si>
  <si>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</si>
  <si>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</si>
  <si>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</si>
  <si>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</si>
  <si>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</si>
  <si>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</si>
  <si>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</si>
  <si>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</si>
  <si>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</si>
  <si>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</si>
  <si>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</si>
  <si>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</si>
  <si>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</si>
  <si>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</si>
  <si>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</si>
  <si>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</si>
  <si>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</si>
  <si>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</si>
  <si>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</si>
  <si>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</si>
  <si>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</si>
  <si>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</si>
  <si>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</si>
  <si>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</si>
  <si>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</si>
  <si>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</si>
  <si>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</si>
  <si>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</si>
  <si>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</si>
  <si>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</si>
  <si>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</si>
  <si>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</si>
  <si>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</si>
  <si>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</si>
  <si>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</si>
  <si>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</si>
  <si>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</si>
  <si>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</si>
  <si>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</si>
  <si>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</si>
  <si>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</si>
  <si>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</si>
  <si>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</si>
  <si>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</si>
  <si>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</si>
  <si>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</si>
  <si>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</si>
  <si>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</si>
  <si>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</si>
  <si>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</si>
  <si>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</si>
  <si>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</si>
  <si>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</si>
  <si>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</si>
  <si>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</si>
  <si>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</si>
  <si>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</si>
  <si>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</si>
  <si>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</si>
  <si>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</si>
  <si>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</si>
  <si>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</si>
  <si>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</si>
  <si>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</si>
  <si>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</si>
  <si>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</si>
  <si>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</si>
  <si>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</si>
  <si>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</si>
  <si>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</si>
  <si>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</si>
  <si>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</si>
  <si>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</si>
  <si>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</si>
  <si>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</si>
  <si>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</si>
  <si>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</si>
  <si>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</si>
  <si>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</si>
  <si>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</si>
  <si>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</si>
  <si>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</si>
  <si>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</si>
  <si>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</si>
  <si>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</si>
  <si>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</si>
  <si>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</si>
  <si>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</si>
  <si>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</si>
  <si>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</si>
  <si>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</si>
  <si>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</si>
  <si>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</si>
  <si>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</si>
  <si>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</si>
  <si>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</si>
  <si>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</si>
  <si>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</si>
  <si>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</si>
  <si>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</si>
  <si>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</si>
  <si>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</si>
  <si>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</si>
  <si>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</si>
  <si>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</si>
  <si>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</si>
  <si>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</si>
  <si>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</si>
  <si>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</si>
  <si>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</si>
  <si>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</si>
  <si>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</si>
  <si>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</si>
  <si>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</si>
  <si>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</si>
  <si>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</si>
  <si>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</si>
  <si>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</si>
  <si>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</si>
  <si>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</si>
  <si>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</si>
  <si>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</si>
  <si>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</si>
  <si>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</si>
  <si>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</si>
  <si>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</si>
  <si>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</si>
  <si>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</si>
  <si>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</si>
  <si>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</si>
  <si>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</si>
  <si>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</si>
  <si>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</si>
  <si>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</si>
  <si>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</si>
  <si>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</si>
  <si>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</si>
  <si>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</si>
  <si>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</si>
  <si>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</si>
  <si>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</si>
  <si>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</si>
  <si>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</si>
  <si>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</si>
  <si>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</si>
  <si>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</si>
  <si>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</si>
  <si>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</si>
  <si>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</si>
  <si>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</si>
  <si>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</si>
  <si>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</si>
  <si>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</si>
  <si>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</si>
  <si>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</si>
  <si>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</si>
  <si>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</si>
  <si>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</si>
  <si>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</si>
  <si>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</si>
  <si>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</si>
  <si>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</si>
  <si>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</si>
  <si>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</si>
  <si>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</si>
  <si>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</si>
  <si>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</si>
  <si>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</si>
  <si>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</si>
  <si>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</si>
  <si>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</si>
  <si>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</si>
  <si>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</si>
  <si>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</si>
  <si>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</si>
  <si>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</si>
  <si>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</si>
  <si>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</si>
  <si>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</si>
  <si>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</si>
  <si>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</si>
  <si>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</si>
  <si>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</si>
  <si>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</si>
  <si>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</si>
  <si>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</si>
  <si>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</si>
  <si>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</si>
  <si>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</si>
  <si>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</si>
  <si>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</si>
  <si>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</si>
  <si>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</si>
  <si>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</si>
  <si>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</si>
  <si>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</si>
  <si>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</si>
  <si>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</si>
  <si>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</si>
  <si>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</si>
  <si>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</si>
  <si>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</si>
  <si>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</si>
  <si>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</si>
  <si>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</si>
  <si>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</si>
  <si>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</si>
  <si>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</si>
  <si>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</si>
  <si>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</si>
  <si>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</si>
  <si>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</si>
  <si>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</si>
  <si>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</si>
  <si>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</si>
  <si>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</si>
  <si>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</si>
  <si>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</si>
  <si>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</si>
  <si>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</si>
  <si>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</si>
  <si>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</si>
  <si>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</si>
  <si>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</si>
  <si>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</si>
  <si>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</si>
  <si>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</si>
  <si>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</si>
  <si>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</si>
  <si>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</si>
  <si>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</si>
  <si>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</si>
  <si>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</si>
  <si>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</si>
  <si>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</si>
  <si>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</si>
  <si>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</si>
  <si>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</si>
  <si>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</si>
  <si>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</si>
  <si>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</si>
  <si>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</si>
  <si>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</si>
  <si>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</si>
  <si>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</si>
  <si>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</si>
  <si>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</si>
  <si>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</si>
  <si>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</si>
  <si>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</si>
  <si>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</si>
  <si>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</si>
  <si>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</si>
  <si>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</si>
  <si>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</si>
  <si>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</si>
  <si>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</si>
  <si>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</si>
  <si>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</si>
  <si>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</si>
  <si>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</si>
  <si>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</si>
  <si>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</si>
  <si>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</si>
  <si>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</si>
  <si>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</si>
  <si>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</si>
  <si>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</si>
  <si>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</si>
  <si>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</si>
  <si>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</si>
  <si>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</si>
  <si>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</si>
  <si>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</si>
  <si>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</si>
  <si>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</si>
  <si>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</si>
  <si>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</si>
  <si>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</si>
  <si>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</si>
  <si>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</si>
  <si>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</si>
  <si>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</si>
  <si>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</si>
  <si>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</si>
  <si>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</si>
  <si>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</si>
  <si>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</si>
  <si>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</si>
  <si>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</si>
  <si>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</si>
  <si>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</si>
  <si>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</si>
  <si>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</si>
  <si>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</si>
  <si>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</si>
  <si>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</si>
  <si>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</si>
  <si>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</si>
  <si>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</si>
  <si>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</si>
  <si>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</si>
  <si>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</si>
  <si>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</si>
  <si>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</si>
  <si>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</si>
  <si>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</si>
  <si>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</si>
  <si>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</si>
  <si>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</si>
  <si>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</si>
  <si>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</si>
  <si>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</si>
  <si>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</si>
  <si>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</si>
  <si>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</si>
  <si>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</si>
  <si>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</si>
  <si>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</si>
  <si>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</si>
  <si>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</si>
  <si>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</si>
  <si>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</si>
  <si>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</si>
  <si>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</si>
  <si>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</si>
  <si>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</si>
  <si>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</si>
  <si>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</si>
  <si>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</si>
  <si>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</si>
  <si>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</si>
  <si>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</si>
  <si>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</si>
  <si>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</si>
  <si>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</si>
  <si>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</si>
  <si>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</si>
  <si>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</si>
  <si>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</si>
  <si>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</si>
  <si>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</si>
  <si>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</si>
  <si>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</si>
  <si>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</si>
  <si>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</si>
  <si>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</si>
  <si>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</si>
  <si>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</si>
  <si>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</si>
  <si>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</si>
  <si>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</si>
  <si>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</si>
  <si>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</si>
  <si>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</si>
  <si>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</si>
  <si>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</si>
  <si>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</si>
  <si>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</si>
  <si>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</si>
  <si>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</si>
  <si>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</si>
  <si>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</si>
  <si>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</si>
  <si>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</si>
  <si>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</si>
  <si>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</si>
  <si>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</si>
  <si>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</si>
  <si>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</si>
  <si>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</si>
  <si>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</si>
  <si>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</si>
  <si>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</si>
  <si>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</si>
  <si>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</si>
  <si>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</si>
  <si>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</si>
  <si>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</si>
  <si>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</si>
  <si>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</si>
  <si>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</si>
  <si>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</si>
  <si>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</si>
  <si>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</si>
  <si>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</si>
  <si>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</si>
  <si>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</si>
  <si>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</si>
  <si>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</si>
  <si>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</si>
  <si>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</si>
  <si>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</si>
  <si>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</si>
  <si>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</si>
  <si>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</si>
  <si>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</si>
  <si>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</si>
  <si>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</si>
  <si>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</si>
  <si>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</si>
  <si>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</si>
  <si>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</si>
  <si>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</si>
  <si>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</si>
  <si>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</si>
  <si>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</si>
  <si>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</si>
  <si>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</si>
  <si>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</si>
  <si>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</si>
  <si>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</si>
  <si>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</si>
  <si>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</si>
  <si>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</si>
  <si>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</si>
  <si>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</si>
  <si>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</si>
  <si>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</si>
  <si>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</si>
  <si>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</si>
  <si>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</si>
  <si>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</si>
  <si>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</si>
  <si>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</si>
  <si>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</si>
  <si>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</si>
  <si>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</si>
  <si>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</si>
  <si>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</si>
  <si>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</si>
  <si>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</si>
  <si>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</si>
  <si>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</si>
  <si>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</si>
  <si>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</si>
  <si>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</si>
  <si>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</si>
  <si>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</si>
  <si>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</si>
  <si>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</si>
  <si>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</si>
  <si>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</si>
  <si>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</si>
  <si>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</si>
  <si>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</si>
  <si>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</si>
  <si>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</si>
  <si>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</si>
  <si>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</si>
  <si>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</si>
  <si>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</si>
  <si>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</si>
  <si>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</si>
  <si>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</si>
  <si>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</si>
  <si>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</si>
  <si>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</si>
  <si>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</si>
  <si>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</si>
  <si>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</si>
  <si>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</si>
  <si>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</si>
  <si>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</si>
  <si>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</si>
  <si>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</si>
  <si>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</si>
  <si>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</si>
  <si>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</si>
  <si>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</si>
  <si>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</si>
  <si>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</si>
  <si>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</si>
  <si>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</si>
  <si>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</si>
  <si>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</si>
  <si>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</si>
  <si>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</si>
  <si>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</si>
  <si>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</si>
  <si>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</si>
  <si>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</si>
  <si>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</si>
  <si>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</si>
  <si>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</si>
  <si>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</si>
  <si>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</si>
  <si>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</si>
  <si>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</si>
  <si>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</si>
  <si>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</si>
  <si>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</si>
  <si>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</si>
  <si>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</si>
  <si>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</si>
  <si>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</si>
  <si>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</si>
  <si>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</si>
  <si>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</si>
  <si>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</si>
  <si>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</si>
  <si>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</si>
  <si>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</si>
  <si>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</si>
  <si>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</si>
  <si>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</si>
  <si>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</si>
  <si>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</si>
  <si>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</si>
  <si>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</si>
  <si>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</si>
  <si>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</si>
  <si>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</si>
  <si>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</si>
  <si>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</si>
  <si>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</si>
  <si>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</si>
  <si>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</si>
  <si>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</si>
  <si>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</si>
  <si>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</si>
  <si>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</si>
  <si>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</si>
  <si>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</si>
  <si>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</si>
  <si>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</si>
  <si>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</si>
  <si>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</si>
  <si>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</si>
  <si>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</si>
  <si>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</si>
  <si>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</si>
  <si>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</si>
  <si>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</si>
  <si>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</si>
  <si>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</si>
  <si>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</si>
  <si>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</si>
  <si>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</si>
  <si>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</si>
  <si>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</si>
  <si>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</si>
  <si>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</si>
  <si>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</si>
  <si>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</si>
  <si>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</si>
  <si>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</si>
  <si>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</si>
  <si>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</si>
  <si>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</si>
  <si>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</si>
  <si>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</si>
  <si>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</si>
  <si>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</si>
  <si>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</si>
  <si>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</si>
  <si>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</si>
  <si>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</si>
  <si>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</si>
  <si>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</si>
  <si>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</si>
  <si>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</si>
  <si>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</si>
  <si>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</si>
  <si>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</si>
  <si>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</si>
  <si>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</si>
  <si>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</si>
  <si>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</si>
  <si>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</si>
  <si>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</si>
  <si>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</si>
  <si>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</si>
  <si>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</si>
  <si>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</si>
  <si>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</si>
  <si>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</si>
  <si>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</si>
  <si>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</si>
  <si>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</si>
  <si>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</si>
  <si>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</si>
  <si>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</si>
  <si>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</si>
  <si>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</si>
  <si>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</si>
  <si>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</si>
  <si>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</si>
  <si>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</si>
  <si>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</si>
  <si>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</si>
  <si>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</si>
  <si>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</si>
  <si>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</si>
  <si>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</si>
  <si>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</si>
  <si>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</si>
  <si>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</si>
  <si>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</si>
  <si>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</si>
  <si>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</si>
  <si>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</si>
  <si>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</si>
  <si>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</si>
  <si>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</si>
  <si>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</si>
  <si>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</si>
  <si>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</si>
  <si>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</si>
  <si>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</si>
  <si>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</si>
  <si>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</si>
  <si>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</si>
  <si>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</si>
  <si>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</si>
  <si>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</si>
  <si>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</si>
  <si>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</si>
  <si>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</si>
  <si>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</si>
  <si>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</si>
  <si>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</si>
  <si>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</si>
  <si>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</si>
  <si>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</si>
  <si>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</si>
  <si>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</si>
  <si>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</si>
  <si>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</si>
  <si>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</si>
  <si>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</si>
  <si>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</si>
  <si>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</si>
  <si>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</si>
  <si>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</si>
  <si>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</si>
  <si>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</si>
  <si>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</si>
  <si>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</si>
  <si>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</si>
  <si>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</si>
  <si>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</si>
  <si>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</si>
  <si>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</si>
  <si>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</si>
  <si>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</si>
  <si>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</si>
  <si>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</si>
  <si>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</si>
  <si>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</si>
  <si>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</si>
  <si>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</si>
  <si>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</si>
  <si>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</si>
  <si>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</si>
  <si>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</si>
  <si>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</si>
  <si>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</si>
  <si>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</si>
  <si>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</si>
  <si>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</si>
  <si>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</si>
  <si>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</si>
  <si>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</si>
  <si>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</si>
  <si>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</si>
  <si>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</si>
  <si>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</si>
  <si>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</si>
  <si>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</si>
  <si>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</si>
  <si>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</si>
  <si>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</si>
  <si>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</si>
  <si>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</si>
  <si>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</si>
  <si>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</si>
  <si>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</si>
  <si>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</si>
  <si>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</si>
  <si>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</si>
  <si>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</si>
  <si>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</si>
  <si>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</si>
  <si>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</si>
  <si>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</si>
  <si>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</si>
  <si>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</si>
  <si>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</si>
  <si>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</si>
  <si>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</si>
  <si>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</si>
  <si>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</si>
  <si>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</si>
  <si>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</si>
  <si>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</si>
  <si>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</si>
  <si>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</si>
  <si>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</si>
  <si>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</si>
  <si>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</si>
  <si>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</si>
  <si>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</si>
  <si>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</si>
  <si>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</si>
  <si>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</si>
  <si>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</si>
  <si>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</si>
  <si>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</si>
  <si>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</si>
  <si>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</si>
  <si>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</si>
  <si>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</si>
  <si>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</si>
  <si>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</si>
  <si>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</si>
  <si>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</si>
  <si>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</si>
  <si>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</si>
  <si>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</si>
  <si>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</si>
  <si>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</si>
  <si>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</si>
  <si>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</si>
  <si>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</si>
  <si>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</si>
  <si>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</si>
  <si>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</si>
  <si>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</si>
  <si>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</si>
  <si>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</si>
  <si>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</si>
  <si>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</si>
  <si>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</si>
  <si>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</si>
  <si>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</si>
  <si>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</si>
  <si>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</si>
  <si>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</si>
  <si>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</si>
  <si>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</si>
  <si>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</si>
  <si>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</si>
  <si>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</si>
  <si>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</si>
  <si>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</si>
  <si>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</si>
  <si>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</si>
  <si>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</si>
  <si>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</si>
  <si>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</si>
  <si>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</si>
  <si>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</si>
  <si>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</si>
  <si>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</si>
  <si>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</si>
  <si>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</si>
  <si>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</si>
  <si>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</si>
  <si>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</si>
  <si>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</si>
  <si>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</si>
  <si>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</si>
  <si>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</si>
  <si>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</si>
  <si>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</si>
  <si>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</si>
  <si>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</si>
  <si>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</si>
  <si>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</si>
  <si>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</si>
  <si>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</si>
  <si>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</si>
  <si>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</si>
  <si>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</si>
  <si>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</si>
  <si>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</si>
  <si>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</si>
  <si>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</si>
  <si>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</si>
  <si>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</si>
  <si>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</si>
  <si>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</si>
  <si>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</si>
  <si>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</si>
  <si>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</si>
  <si>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</si>
  <si>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</si>
  <si>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</si>
  <si>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</si>
  <si>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</si>
  <si>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</si>
  <si>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</si>
  <si>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</si>
  <si>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</si>
  <si>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</si>
  <si>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</si>
  <si>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</si>
  <si>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</si>
  <si>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</si>
  <si>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</si>
  <si>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</si>
  <si>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</si>
  <si>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</si>
  <si>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</si>
  <si>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</si>
  <si>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</si>
  <si>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</si>
  <si>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</si>
  <si>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</si>
  <si>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</si>
  <si>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</si>
  <si>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</si>
  <si>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</si>
  <si>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</si>
  <si>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</si>
  <si>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</si>
  <si>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</si>
  <si>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</si>
  <si>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</si>
  <si>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</si>
  <si>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</si>
  <si>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</si>
  <si>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</si>
  <si>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</si>
  <si>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</si>
  <si>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</si>
  <si>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</si>
  <si>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</si>
  <si>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</si>
  <si>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</si>
  <si>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</si>
  <si>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</si>
  <si>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</si>
  <si>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</si>
  <si>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</si>
  <si>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</si>
  <si>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</si>
  <si>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</si>
  <si>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</si>
  <si>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</si>
  <si>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</si>
  <si>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</si>
  <si>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</si>
  <si>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</si>
  <si>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</si>
  <si>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</si>
  <si>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</si>
  <si>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</si>
  <si>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</si>
  <si>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</si>
  <si>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</si>
  <si>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</si>
  <si>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</si>
  <si>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</si>
  <si>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</si>
  <si>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</si>
  <si>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</si>
  <si>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</si>
  <si>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</si>
  <si>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</si>
  <si>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</si>
  <si>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</si>
  <si>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</si>
  <si>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</si>
  <si>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</si>
  <si>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</si>
  <si>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</si>
  <si>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</si>
  <si>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</si>
  <si>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</si>
  <si>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</si>
  <si>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</si>
  <si>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</si>
  <si>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</si>
  <si>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</si>
  <si>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</si>
  <si>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</si>
  <si>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</si>
  <si>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</si>
  <si>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</si>
  <si>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</si>
  <si>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</si>
  <si>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</si>
  <si>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</si>
  <si>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</si>
  <si>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</si>
  <si>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</si>
  <si>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</si>
  <si>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</si>
  <si>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</si>
  <si>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</si>
  <si>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</si>
  <si>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</si>
  <si>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</si>
  <si>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</si>
  <si>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</si>
  <si>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</si>
  <si>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</si>
  <si>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</si>
  <si>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</si>
  <si>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</si>
  <si>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</si>
  <si>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</si>
  <si>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</si>
  <si>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</si>
  <si>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</si>
  <si>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</si>
  <si>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</si>
  <si>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</si>
  <si>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</si>
  <si>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</si>
  <si>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</si>
  <si>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</si>
  <si>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</si>
  <si>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</si>
  <si>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</si>
  <si>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</si>
  <si>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</si>
  <si>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</si>
  <si>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</si>
  <si>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</si>
  <si>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</si>
  <si>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</si>
  <si>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</si>
  <si>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</si>
  <si>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</si>
  <si>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</si>
  <si>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</si>
  <si>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</si>
  <si>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</si>
  <si>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</si>
  <si>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</si>
  <si>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</si>
  <si>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</si>
  <si>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</si>
  <si>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</si>
  <si>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</si>
  <si>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</si>
  <si>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</si>
  <si>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</si>
  <si>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</si>
  <si>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</si>
  <si>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</si>
  <si>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</si>
  <si>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</si>
  <si>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</si>
  <si>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</si>
  <si>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</si>
  <si>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</si>
  <si>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</si>
  <si>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</si>
  <si>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</si>
  <si>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</si>
  <si>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</si>
  <si>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</si>
  <si>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</si>
  <si>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</si>
  <si>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</si>
  <si>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</si>
  <si>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</si>
  <si>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</si>
  <si>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</si>
  <si>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</si>
  <si>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</si>
  <si>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</si>
  <si>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</si>
  <si>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</si>
  <si>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</si>
  <si>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</si>
  <si>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</si>
  <si>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</si>
  <si>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</si>
  <si>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</si>
  <si>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</si>
  <si>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</si>
  <si>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</si>
  <si>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</si>
  <si>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</si>
  <si>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</si>
  <si>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</si>
  <si>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</si>
  <si>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</si>
  <si>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</si>
  <si>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</si>
  <si>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</si>
  <si>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</si>
  <si>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</si>
  <si>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</si>
  <si>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</si>
  <si>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</si>
  <si>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</si>
  <si>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</si>
  <si>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</si>
  <si>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</si>
  <si>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</si>
  <si>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</si>
  <si>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</si>
  <si>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</si>
  <si>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</si>
  <si>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</si>
  <si>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</si>
  <si>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</si>
  <si>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</si>
  <si>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</si>
  <si>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</si>
  <si>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</si>
  <si>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</si>
  <si>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</si>
  <si>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</si>
  <si>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</si>
  <si>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</si>
  <si>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</si>
  <si>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</si>
  <si>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</si>
  <si>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</si>
  <si>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</si>
  <si>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</si>
  <si>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</si>
  <si>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</si>
  <si>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</si>
  <si>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</si>
  <si>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</si>
  <si>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</si>
  <si>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</si>
  <si>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</si>
  <si>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</si>
  <si>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</si>
  <si>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</si>
  <si>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</si>
  <si>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</si>
  <si>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</si>
  <si>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</si>
  <si>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</si>
  <si>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</si>
  <si>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</si>
  <si>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</si>
  <si>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</si>
  <si>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</si>
  <si>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</si>
  <si>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</si>
  <si>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</si>
  <si>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</si>
  <si>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</si>
  <si>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</si>
  <si>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</si>
  <si>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</si>
  <si>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</si>
  <si>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</si>
  <si>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</si>
  <si>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</si>
  <si>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</si>
  <si>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</si>
  <si>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</si>
  <si>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</si>
  <si>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</si>
  <si>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</si>
  <si>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</si>
  <si>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</si>
  <si>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</si>
  <si>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</si>
  <si>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</si>
  <si>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</si>
  <si>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</si>
  <si>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</si>
  <si>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</si>
  <si>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</si>
  <si>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</si>
  <si>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</si>
  <si>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</si>
  <si>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</si>
  <si>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</si>
  <si>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</si>
  <si>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</si>
  <si>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</si>
  <si>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</si>
  <si>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</si>
  <si>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</si>
  <si>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</si>
  <si>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</si>
  <si>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</si>
  <si>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</si>
  <si>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</si>
  <si>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</si>
  <si>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</si>
  <si>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</si>
  <si>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</si>
  <si>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</si>
  <si>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</si>
  <si>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</si>
  <si>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</si>
  <si>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</si>
  <si>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</si>
  <si>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</si>
  <si>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</si>
  <si>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</si>
  <si>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</si>
  <si>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</si>
  <si>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</si>
  <si>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</si>
  <si>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</si>
  <si>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</si>
  <si>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</si>
  <si>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</si>
  <si>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</si>
  <si>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</si>
  <si>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</si>
  <si>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</si>
  <si>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</si>
  <si>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</si>
  <si>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</si>
  <si>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</si>
  <si>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</si>
  <si>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</si>
  <si>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</si>
  <si>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</si>
  <si>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</si>
  <si>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</si>
  <si>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</si>
  <si>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</si>
  <si>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</si>
  <si>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</si>
  <si>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</si>
  <si>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</si>
  <si>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</si>
  <si>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</si>
  <si>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</si>
  <si>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</si>
  <si>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</si>
  <si>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</si>
  <si>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</si>
  <si>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</si>
  <si>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</si>
  <si>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</si>
  <si>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</si>
  <si>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</si>
  <si>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</si>
  <si>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</si>
  <si>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</si>
  <si>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</si>
  <si>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</si>
  <si>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</si>
  <si>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</si>
  <si>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</si>
  <si>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</si>
  <si>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</si>
  <si>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</si>
  <si>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</si>
  <si>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</si>
  <si>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</si>
  <si>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</si>
  <si>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</si>
  <si>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</si>
  <si>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</si>
  <si>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</si>
  <si>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</si>
  <si>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</si>
  <si>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</si>
  <si>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</si>
  <si>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</si>
  <si>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</si>
  <si>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</si>
  <si>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</si>
  <si>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</si>
  <si>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</si>
  <si>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</si>
  <si>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</si>
  <si>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</si>
  <si>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</si>
  <si>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</si>
  <si>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</si>
  <si>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</si>
  <si>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</si>
  <si>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</si>
  <si>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</si>
  <si>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</si>
  <si>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</si>
  <si>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</si>
  <si>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</si>
  <si>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</si>
  <si>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</si>
  <si>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</si>
  <si>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</si>
  <si>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</si>
  <si>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</si>
  <si>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</si>
  <si>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</si>
  <si>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</si>
  <si>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</si>
  <si>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</si>
  <si>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</si>
  <si>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</si>
  <si>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</si>
  <si>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</si>
  <si>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</si>
  <si>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</si>
  <si>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</si>
  <si>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</si>
  <si>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</si>
  <si>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</si>
  <si>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</si>
  <si>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</si>
  <si>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</si>
  <si>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</si>
  <si>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</si>
  <si>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</si>
  <si>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</si>
  <si>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</si>
  <si>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</si>
  <si>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</si>
  <si>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</si>
  <si>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</si>
  <si>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</si>
  <si>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</si>
  <si>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</si>
  <si>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</si>
  <si>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</si>
  <si>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</si>
  <si>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</si>
  <si>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</si>
  <si>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</si>
  <si>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</si>
  <si>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</si>
  <si>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</si>
  <si>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</si>
  <si>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</si>
  <si>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</si>
  <si>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</si>
  <si>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</si>
  <si>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</si>
  <si>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</si>
  <si>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</si>
  <si>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</si>
  <si>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</si>
  <si>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</si>
  <si>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</si>
  <si>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</si>
  <si>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</si>
  <si>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</si>
  <si>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</si>
  <si>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</si>
  <si>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</si>
  <si>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</si>
  <si>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</si>
  <si>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</si>
  <si>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</si>
  <si>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</si>
  <si>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</si>
  <si>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</si>
  <si>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</si>
  <si>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</si>
  <si>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</si>
  <si>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</si>
  <si>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</si>
  <si>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</si>
  <si>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</si>
  <si>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</si>
  <si>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</si>
  <si>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</si>
  <si>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</si>
  <si>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</si>
  <si>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</si>
  <si>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</si>
  <si>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</si>
  <si>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</si>
  <si>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</si>
  <si>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</si>
  <si>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</si>
  <si>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</si>
  <si>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</si>
  <si>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</si>
  <si>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</si>
  <si>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</si>
  <si>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</si>
  <si>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</si>
  <si>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</si>
  <si>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</si>
  <si>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</si>
  <si>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</si>
  <si>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</si>
  <si>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</si>
  <si>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</si>
  <si>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</si>
  <si>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</si>
  <si>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</si>
  <si>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</si>
  <si>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</si>
  <si>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</si>
  <si>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</si>
  <si>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</si>
  <si>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</si>
  <si>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</si>
  <si>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</si>
  <si>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</si>
  <si>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</si>
  <si>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</si>
  <si>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</si>
  <si>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</si>
  <si>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</si>
  <si>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</si>
  <si>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</si>
  <si>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</si>
  <si>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</si>
  <si>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</si>
  <si>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</si>
  <si>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</si>
  <si>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</si>
  <si>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</si>
  <si>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</si>
  <si>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</si>
  <si>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</si>
  <si>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</si>
  <si>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</si>
  <si>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</si>
  <si>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</si>
  <si>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</si>
  <si>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</si>
  <si>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</si>
  <si>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</si>
  <si>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</si>
  <si>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</si>
  <si>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</si>
  <si>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</si>
  <si>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</si>
  <si>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</si>
  <si>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</si>
  <si>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</si>
  <si>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</si>
  <si>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</si>
  <si>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</si>
  <si>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</si>
  <si>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</si>
  <si>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</si>
  <si>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</si>
  <si>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</si>
  <si>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</si>
  <si>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</si>
  <si>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</si>
  <si>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</si>
  <si>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</si>
  <si>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</si>
  <si>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</si>
  <si>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</si>
  <si>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</si>
  <si>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</si>
  <si>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</si>
  <si>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</si>
  <si>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</si>
  <si>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</si>
  <si>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</si>
  <si>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</si>
  <si>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</si>
  <si>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</si>
  <si>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</si>
  <si>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</si>
  <si>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</si>
  <si>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</si>
  <si>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</si>
  <si>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</si>
  <si>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</si>
  <si>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</si>
  <si>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</si>
  <si>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</si>
  <si>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</si>
  <si>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</si>
  <si>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</si>
  <si>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</si>
  <si>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</si>
  <si>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</si>
  <si>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</si>
  <si>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</si>
  <si>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</si>
  <si>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</si>
  <si>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</si>
  <si>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</si>
  <si>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</si>
  <si>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</si>
  <si>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</si>
  <si>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</si>
  <si>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</si>
  <si>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</si>
  <si>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</si>
  <si>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</si>
  <si>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</si>
  <si>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</si>
  <si>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</si>
  <si>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</si>
  <si>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</si>
  <si>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</si>
  <si>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</si>
  <si>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</si>
  <si>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</si>
  <si>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</si>
  <si>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</si>
  <si>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</si>
  <si>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</si>
  <si>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</si>
  <si>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</si>
  <si>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</si>
  <si>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</si>
  <si>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</si>
  <si>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</si>
  <si>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</si>
  <si>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</si>
  <si>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</si>
  <si>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</si>
  <si>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</si>
  <si>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</si>
  <si>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</si>
  <si>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</si>
  <si>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</si>
  <si>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</si>
  <si>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</si>
  <si>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</si>
  <si>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</si>
  <si>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</si>
  <si>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</si>
  <si>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</si>
  <si>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</si>
  <si>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</si>
  <si>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</si>
  <si>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</si>
  <si>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</si>
  <si>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</si>
  <si>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</si>
  <si>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</si>
  <si>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</si>
  <si>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</si>
  <si>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</si>
  <si>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</si>
  <si>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</si>
  <si>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</si>
  <si>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</si>
  <si>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</si>
  <si>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</si>
  <si>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</si>
  <si>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</si>
  <si>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</si>
  <si>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</si>
  <si>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</si>
  <si>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</si>
  <si>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</si>
  <si>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</si>
  <si>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</si>
  <si>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</si>
  <si>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</si>
  <si>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</si>
  <si>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</si>
  <si>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</si>
  <si>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</si>
  <si>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</si>
  <si>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</si>
  <si>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</si>
  <si>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</si>
  <si>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</si>
  <si>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</si>
  <si>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</si>
  <si>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</si>
  <si>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</si>
  <si>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</si>
  <si>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</si>
  <si>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</si>
  <si>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</si>
  <si>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</si>
  <si>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</si>
  <si>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</si>
  <si>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</si>
  <si>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</si>
  <si>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</si>
  <si>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</si>
  <si>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</si>
  <si>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</si>
  <si>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</si>
  <si>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</si>
  <si>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</si>
  <si>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</si>
  <si>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</si>
  <si>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</si>
  <si>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</si>
  <si>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</si>
  <si>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</si>
  <si>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</si>
  <si>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</si>
  <si>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</si>
  <si>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</si>
  <si>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</si>
  <si>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</si>
  <si>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</si>
  <si>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</si>
  <si>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</si>
  <si>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</si>
  <si>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</si>
  <si>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</si>
  <si>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</si>
  <si>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</si>
  <si>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</si>
  <si>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</si>
  <si>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</si>
  <si>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</si>
  <si>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</si>
  <si>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</si>
  <si>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</si>
  <si>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</si>
  <si>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</si>
  <si>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</si>
  <si>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</si>
  <si>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</si>
  <si>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</si>
  <si>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</si>
  <si>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</si>
  <si>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</si>
  <si>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</si>
  <si>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</si>
  <si>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</si>
  <si>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</si>
  <si>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</si>
  <si>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</si>
  <si>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</si>
  <si>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</si>
  <si>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</si>
  <si>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</si>
  <si>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</si>
  <si>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</si>
  <si>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</si>
  <si>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</si>
  <si>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</si>
  <si>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</si>
  <si>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</si>
  <si>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</si>
  <si>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</si>
  <si>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</si>
  <si>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</si>
  <si>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</si>
  <si>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</si>
  <si>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</si>
  <si>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</si>
  <si>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</si>
  <si>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</si>
  <si>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</si>
  <si>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</si>
  <si>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</si>
  <si>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</si>
  <si>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</si>
  <si>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</si>
  <si>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</si>
  <si>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</si>
  <si>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</si>
  <si>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</si>
  <si>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</si>
  <si>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</si>
  <si>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</si>
  <si>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</si>
  <si>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</si>
  <si>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</si>
  <si>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</si>
  <si>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</si>
  <si>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</si>
  <si>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</si>
  <si>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</si>
  <si>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</si>
  <si>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</si>
  <si>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</si>
  <si>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</si>
  <si>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</si>
  <si>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</si>
  <si>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</si>
  <si>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</si>
  <si>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</si>
  <si>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</si>
  <si>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</si>
  <si>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</si>
  <si>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</si>
  <si>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</si>
  <si>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</si>
  <si>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</si>
  <si>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</si>
  <si>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</si>
  <si>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</si>
  <si>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</si>
  <si>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</si>
  <si>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</si>
  <si>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</si>
  <si>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</si>
  <si>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</si>
  <si>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</si>
  <si>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</si>
  <si>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</si>
  <si>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</si>
  <si>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</si>
  <si>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</si>
  <si>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</si>
  <si>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</si>
  <si>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</si>
  <si>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</si>
  <si>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</si>
  <si>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</si>
  <si>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</si>
  <si>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</si>
  <si>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</si>
  <si>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</si>
  <si>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</si>
  <si>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</si>
  <si>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</si>
  <si>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</si>
  <si>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</si>
  <si>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</si>
  <si>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</si>
  <si>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</si>
  <si>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</si>
  <si>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</si>
  <si>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</si>
  <si>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</si>
  <si>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</si>
  <si>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</si>
  <si>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</si>
  <si>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</si>
  <si>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</si>
  <si>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</si>
  <si>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</si>
  <si>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</si>
  <si>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</si>
  <si>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</si>
  <si>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</si>
  <si>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</si>
  <si>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</si>
  <si>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</si>
  <si>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</si>
  <si>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</si>
  <si>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</si>
  <si>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</si>
  <si>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</si>
  <si>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</si>
  <si>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</si>
  <si>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</si>
  <si>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</si>
  <si>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</si>
  <si>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</si>
  <si>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</si>
  <si>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</si>
  <si>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</si>
  <si>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</si>
  <si>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</si>
  <si>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</si>
  <si>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</si>
  <si>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</si>
  <si>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</si>
  <si>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</si>
  <si>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</si>
  <si>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</si>
  <si>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</si>
  <si>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</si>
  <si>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</si>
  <si>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</si>
  <si>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</si>
  <si>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</si>
  <si>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</si>
  <si>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</si>
  <si>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</si>
  <si>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</si>
  <si>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</si>
  <si>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</si>
  <si>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</si>
  <si>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</si>
  <si>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</si>
  <si>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</si>
  <si>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</si>
  <si>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</si>
  <si>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</si>
  <si>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</si>
  <si>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</si>
  <si>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</si>
  <si>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</si>
  <si>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</si>
  <si>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</si>
  <si>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</si>
  <si>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</si>
  <si>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</si>
  <si>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</si>
  <si>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</si>
  <si>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</si>
  <si>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</si>
  <si>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</si>
  <si>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</si>
  <si>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</si>
  <si>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</si>
  <si>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</si>
  <si>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</si>
  <si>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</si>
  <si>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</si>
  <si>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</si>
  <si>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</si>
  <si>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</si>
  <si>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</si>
  <si>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</si>
  <si>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</si>
  <si>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</si>
  <si>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</si>
  <si>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</si>
  <si>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</si>
  <si>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</si>
  <si>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</si>
  <si>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</si>
  <si>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</si>
  <si>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</si>
  <si>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</si>
  <si>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</si>
  <si>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</si>
  <si>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</si>
  <si>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</si>
  <si>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</si>
  <si>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</si>
  <si>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</si>
  <si>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</si>
  <si>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</si>
  <si>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</si>
  <si>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</si>
  <si>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</si>
  <si>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</si>
  <si>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</si>
  <si>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</si>
  <si>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</si>
  <si>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</si>
  <si>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</si>
  <si>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</si>
  <si>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</si>
  <si>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</si>
  <si>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</si>
  <si>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</si>
  <si>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</si>
  <si>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</si>
  <si>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</si>
  <si>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</si>
  <si>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</si>
  <si>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</si>
  <si>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</si>
  <si>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</si>
  <si>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</si>
  <si>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</si>
  <si>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</si>
  <si>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</si>
  <si>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</si>
  <si>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</si>
  <si>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</si>
  <si>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</si>
  <si>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</si>
  <si>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</si>
  <si>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</si>
  <si>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</si>
  <si>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</si>
  <si>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</si>
  <si>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</si>
  <si>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</si>
  <si>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</si>
  <si>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</si>
  <si>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</si>
  <si>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</si>
  <si>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</si>
  <si>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</si>
  <si>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</si>
  <si>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</si>
  <si>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</si>
  <si>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</si>
  <si>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</si>
  <si>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</si>
  <si>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</si>
  <si>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</si>
  <si>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</si>
  <si>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</si>
  <si>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</si>
  <si>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</si>
  <si>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</si>
  <si>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</si>
  <si>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</si>
  <si>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</si>
  <si>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</si>
  <si>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</si>
  <si>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</si>
  <si>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</si>
  <si>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</si>
  <si>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</si>
  <si>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</si>
  <si>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</si>
  <si>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</si>
  <si>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</si>
  <si>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</si>
  <si>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</si>
  <si>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</si>
  <si>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</si>
  <si>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</si>
  <si>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</si>
  <si>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</si>
  <si>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</si>
  <si>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</si>
  <si>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</si>
  <si>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</si>
  <si>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</si>
  <si>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</si>
  <si>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</si>
  <si>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</si>
  <si>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</si>
  <si>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</si>
  <si>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</si>
  <si>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</si>
  <si>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</si>
  <si>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</si>
  <si>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</si>
  <si>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</si>
  <si>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</si>
  <si>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</si>
  <si>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</si>
  <si>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</si>
  <si>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</si>
  <si>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</si>
  <si>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</si>
  <si>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</si>
  <si>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</si>
  <si>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</si>
  <si>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</si>
  <si>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</si>
  <si>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</si>
  <si>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</si>
  <si>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</si>
  <si>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</si>
  <si>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</si>
  <si>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</si>
  <si>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</si>
  <si>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</si>
  <si>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</si>
  <si>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</si>
  <si>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</si>
  <si>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</si>
  <si>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</si>
  <si>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</si>
  <si>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</si>
  <si>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</si>
  <si>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</si>
  <si>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</si>
  <si>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</si>
  <si>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</si>
  <si>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</si>
  <si>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</si>
  <si>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</si>
  <si>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</si>
  <si>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</si>
  <si>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</si>
  <si>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</si>
  <si>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</si>
  <si>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</si>
  <si>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</si>
  <si>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</si>
  <si>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</si>
  <si>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</si>
  <si>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</si>
  <si>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</si>
  <si>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</si>
  <si>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</si>
  <si>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</si>
  <si>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</si>
  <si>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</si>
  <si>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</si>
  <si>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</si>
  <si>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</si>
  <si>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</si>
  <si>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</si>
  <si>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</si>
  <si>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</si>
  <si>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</si>
  <si>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</si>
  <si>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</si>
  <si>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</si>
  <si>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</si>
  <si>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</si>
  <si>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</si>
  <si>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</si>
  <si>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</si>
  <si>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</si>
  <si>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</si>
  <si>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</si>
  <si>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</si>
  <si>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</si>
  <si>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</si>
  <si>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</si>
  <si>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</si>
  <si>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</si>
  <si>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</si>
  <si>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</si>
  <si>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</si>
  <si>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</si>
  <si>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</si>
  <si>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</si>
  <si>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</si>
  <si>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</si>
  <si>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</si>
  <si>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</si>
  <si>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</si>
  <si>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</si>
  <si>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</si>
  <si>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</si>
  <si>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</si>
  <si>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</si>
  <si>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</si>
  <si>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</si>
  <si>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</si>
  <si>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</si>
  <si>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</si>
  <si>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</si>
  <si>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</si>
  <si>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</si>
  <si>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</si>
  <si>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</si>
  <si>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</si>
  <si>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</si>
  <si>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</si>
  <si>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</si>
  <si>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</si>
  <si>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</si>
  <si>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</si>
  <si>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</si>
  <si>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</si>
  <si>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</si>
  <si>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</si>
  <si>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</si>
  <si>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</si>
  <si>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</si>
  <si>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</si>
  <si>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</si>
  <si>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</si>
  <si>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</si>
  <si>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</si>
  <si>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</si>
  <si>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</si>
  <si>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</si>
  <si>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</si>
  <si>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</si>
  <si>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</si>
  <si>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</si>
  <si>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</si>
  <si>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</si>
  <si>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</si>
  <si>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</si>
  <si>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</si>
  <si>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</si>
  <si>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</si>
  <si>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</si>
  <si>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</si>
  <si>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</si>
  <si>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</si>
  <si>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</si>
  <si>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</si>
  <si>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</si>
  <si>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</si>
  <si>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</si>
  <si>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</si>
  <si>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</si>
  <si>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</si>
  <si>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</si>
  <si>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</si>
  <si>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</si>
  <si>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</si>
  <si>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</si>
  <si>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</si>
  <si>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</si>
  <si>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</si>
  <si>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</si>
  <si>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</si>
  <si>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</si>
  <si>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</si>
  <si>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</si>
  <si>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</si>
  <si>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</si>
  <si>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</si>
  <si>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</si>
  <si>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</si>
  <si>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</si>
  <si>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</si>
  <si>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</si>
  <si>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</si>
  <si>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</si>
  <si>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</si>
  <si>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</si>
  <si>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</si>
  <si>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</si>
  <si>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</si>
  <si>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</si>
  <si>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</si>
  <si>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</si>
  <si>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</si>
  <si>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</si>
  <si>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</si>
  <si>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</si>
  <si>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</si>
  <si>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</si>
  <si>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</si>
  <si>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</si>
  <si>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</si>
  <si>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</si>
  <si>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</si>
  <si>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</si>
  <si>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</si>
  <si>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</si>
  <si>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</si>
  <si>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</si>
  <si>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</si>
  <si>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</si>
  <si>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</si>
  <si>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</si>
  <si>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</si>
  <si>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</si>
  <si>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</si>
  <si>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</si>
  <si>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</si>
  <si>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</si>
  <si>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</si>
  <si>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</si>
  <si>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</si>
  <si>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</si>
  <si>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</si>
  <si>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</si>
  <si>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</si>
  <si>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</si>
  <si>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</si>
  <si>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</si>
  <si>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</si>
  <si>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</si>
  <si>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</si>
  <si>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</si>
  <si>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</si>
  <si>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</si>
  <si>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</si>
  <si>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</si>
  <si>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</si>
  <si>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</si>
  <si>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</si>
  <si>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</si>
  <si>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</si>
  <si>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</si>
  <si>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</si>
  <si>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</si>
  <si>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</si>
  <si>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</si>
  <si>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</si>
  <si>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</si>
  <si>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</si>
  <si>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</si>
  <si>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</si>
  <si>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</si>
  <si>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</si>
  <si>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</si>
  <si>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</si>
  <si>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</si>
  <si>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</si>
  <si>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</si>
  <si>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</si>
  <si>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</si>
  <si>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</si>
  <si>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</si>
  <si>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</si>
  <si>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</si>
  <si>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</si>
  <si>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</si>
  <si>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</si>
  <si>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</si>
  <si>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</si>
  <si>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</si>
  <si>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</si>
  <si>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</si>
  <si>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</si>
  <si>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</si>
  <si>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</si>
  <si>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</si>
  <si>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</si>
  <si>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</si>
  <si>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</si>
  <si>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</si>
  <si>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</si>
  <si>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</si>
  <si>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</si>
  <si>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</si>
  <si>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</si>
  <si>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</si>
  <si>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</si>
  <si>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</si>
  <si>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</si>
  <si>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</si>
  <si>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</si>
  <si>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</si>
  <si>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</si>
  <si>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</si>
  <si>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</si>
  <si>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</si>
  <si>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</si>
  <si>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</si>
  <si>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</si>
  <si>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</si>
  <si>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</si>
  <si>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</si>
  <si>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</si>
  <si>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</si>
  <si>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</si>
  <si>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</si>
  <si>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</si>
  <si>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</si>
  <si>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</si>
  <si>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</si>
  <si>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</si>
  <si>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</si>
  <si>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</si>
  <si>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</si>
  <si>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</si>
  <si>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</si>
  <si>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</si>
  <si>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</si>
  <si>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</si>
  <si>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</si>
  <si>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</si>
  <si>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</si>
  <si>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</si>
  <si>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</si>
  <si>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</si>
  <si>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</si>
  <si>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</si>
  <si>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</si>
  <si>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</si>
  <si>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</si>
  <si>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</si>
  <si>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</si>
  <si>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</si>
  <si>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</si>
  <si>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</si>
  <si>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</si>
  <si>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</si>
  <si>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</si>
  <si>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</si>
  <si>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</si>
  <si>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</si>
  <si>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</si>
  <si>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</si>
  <si>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</si>
  <si>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</si>
  <si>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</si>
  <si>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</si>
  <si>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</si>
  <si>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</si>
  <si>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</si>
  <si>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</si>
  <si>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</si>
  <si>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</si>
  <si>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</si>
  <si>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</si>
  <si>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</si>
  <si>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</si>
  <si>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</si>
  <si>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</si>
  <si>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</si>
  <si>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</si>
  <si>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</si>
  <si>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</si>
  <si>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</si>
  <si>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</si>
  <si>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</si>
  <si>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</si>
  <si>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</si>
  <si>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</si>
  <si>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</si>
  <si>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</si>
  <si>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</si>
  <si>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</si>
  <si>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</si>
  <si>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</si>
  <si>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</si>
  <si>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</si>
  <si>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</si>
  <si>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</si>
  <si>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</si>
  <si>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</si>
  <si>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</si>
  <si>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</si>
  <si>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</si>
  <si>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</si>
  <si>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</si>
  <si>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</si>
  <si>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</si>
  <si>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</si>
  <si>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</si>
  <si>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</si>
  <si>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</si>
  <si>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</si>
  <si>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</si>
  <si>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</si>
  <si>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</si>
  <si>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</si>
  <si>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</si>
  <si>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</si>
  <si>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</si>
  <si>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</si>
  <si>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</si>
  <si>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</si>
  <si>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</si>
  <si>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</si>
  <si>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</si>
  <si>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</si>
  <si>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</si>
  <si>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</si>
  <si>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</si>
  <si>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</si>
  <si>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</si>
  <si>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</si>
  <si>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</si>
  <si>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</si>
  <si>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</si>
  <si>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</si>
  <si>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</si>
  <si>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</si>
  <si>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</si>
  <si>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</si>
  <si>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</si>
  <si>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</si>
  <si>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</si>
  <si>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</si>
  <si>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</si>
  <si>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</si>
  <si>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</si>
  <si>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</si>
  <si>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</si>
  <si>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</si>
  <si>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</si>
  <si>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</si>
  <si>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</si>
  <si>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</si>
  <si>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</si>
  <si>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</si>
  <si>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</si>
  <si>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</si>
  <si>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</si>
  <si>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</si>
  <si>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</si>
  <si>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</si>
  <si>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</si>
  <si>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</si>
  <si>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</si>
  <si>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</si>
  <si>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</si>
  <si>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</si>
  <si>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</si>
  <si>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</si>
  <si>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</si>
  <si>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</si>
  <si>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</si>
  <si>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</si>
  <si>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</si>
  <si>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</si>
  <si>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</si>
  <si>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</si>
  <si>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</si>
  <si>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</si>
  <si>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</si>
  <si>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</si>
  <si>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</si>
  <si>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</si>
  <si>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</si>
  <si>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</si>
  <si>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</si>
  <si>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</si>
  <si>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</si>
  <si>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</si>
  <si>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</si>
  <si>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</si>
  <si>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</si>
  <si>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</si>
  <si>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</si>
  <si>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</si>
  <si>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</si>
  <si>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</si>
  <si>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</si>
  <si>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</si>
  <si>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</si>
  <si>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</si>
  <si>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</si>
  <si>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</si>
  <si>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</si>
  <si>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</si>
  <si>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</si>
  <si>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</si>
  <si>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</si>
  <si>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</si>
  <si>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</si>
  <si>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</si>
  <si>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</si>
  <si>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</si>
  <si>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</si>
  <si>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</si>
  <si>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</si>
  <si>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</si>
  <si>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</si>
  <si>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</si>
  <si>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</si>
  <si>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</si>
  <si>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</si>
  <si>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</si>
  <si>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</si>
  <si>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</si>
  <si>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</si>
  <si>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</si>
  <si>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</si>
  <si>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</si>
  <si>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</si>
  <si>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</si>
  <si>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</si>
  <si>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</si>
  <si>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</si>
  <si>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</si>
  <si>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</si>
  <si>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</si>
  <si>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</si>
  <si>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</si>
  <si>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</si>
  <si>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</si>
  <si>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</si>
  <si>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</si>
  <si>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</si>
  <si>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</si>
  <si>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</si>
  <si>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</si>
  <si>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</si>
  <si>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</si>
  <si>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</si>
  <si>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</si>
  <si>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</si>
  <si>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</si>
  <si>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</si>
  <si>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</si>
  <si>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</si>
  <si>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</si>
  <si>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</si>
  <si>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</si>
  <si>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</si>
  <si>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</si>
  <si>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</si>
  <si>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</si>
  <si>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</si>
  <si>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</si>
  <si>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</si>
  <si>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</si>
  <si>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</si>
  <si>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</si>
  <si>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</si>
  <si>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</si>
  <si>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</si>
  <si>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</si>
  <si>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</si>
  <si>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</si>
  <si>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</si>
  <si>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</si>
  <si>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</si>
  <si>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</si>
  <si>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</si>
  <si>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</si>
  <si>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</si>
  <si>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</si>
  <si>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</si>
  <si>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</si>
  <si>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</si>
  <si>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</si>
  <si>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</si>
  <si>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</si>
  <si>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</si>
  <si>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</si>
  <si>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</si>
  <si>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</si>
  <si>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</si>
  <si>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</si>
  <si>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</si>
  <si>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</si>
  <si>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</si>
  <si>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</si>
  <si>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</si>
  <si>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</si>
  <si>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</si>
  <si>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</si>
  <si>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</si>
  <si>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</si>
  <si>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</si>
  <si>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</si>
  <si>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</si>
  <si>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</si>
  <si>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</si>
  <si>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</si>
  <si>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</si>
  <si>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</si>
  <si>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</si>
  <si>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</si>
  <si>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</si>
  <si>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</si>
  <si>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</si>
  <si>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</si>
  <si>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</si>
  <si>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</si>
  <si>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</si>
  <si>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</si>
  <si>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</si>
  <si>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</si>
  <si>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</si>
  <si>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</si>
  <si>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</si>
  <si>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</si>
  <si>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</si>
  <si>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</si>
  <si>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</si>
  <si>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</si>
  <si>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</si>
  <si>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</si>
  <si>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</si>
  <si>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</si>
  <si>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</si>
  <si>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</si>
  <si>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</si>
  <si>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</si>
  <si>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</si>
  <si>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</si>
  <si>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</si>
  <si>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</si>
  <si>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</si>
  <si>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</si>
  <si>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</si>
  <si>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</si>
  <si>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</si>
  <si>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</si>
  <si>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</si>
  <si>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</si>
  <si>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</si>
  <si>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</si>
  <si>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</si>
  <si>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</si>
  <si>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</si>
  <si>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</si>
  <si>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</si>
  <si>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</si>
  <si>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</si>
  <si>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</si>
  <si>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</si>
  <si>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</si>
  <si>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</si>
  <si>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</si>
  <si>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</si>
  <si>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</si>
  <si>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</si>
  <si>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</si>
  <si>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</si>
  <si>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</si>
  <si>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</si>
  <si>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</si>
  <si>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</si>
  <si>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</si>
  <si>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</si>
  <si>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</si>
  <si>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</si>
  <si>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</si>
  <si>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</si>
  <si>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</si>
  <si>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</si>
  <si>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</si>
  <si>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</si>
  <si>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</si>
  <si>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</si>
  <si>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</si>
  <si>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</si>
  <si>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</si>
  <si>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</si>
  <si>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</si>
  <si>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</si>
  <si>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</si>
  <si>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</si>
  <si>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</si>
  <si>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</si>
  <si>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</si>
  <si>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</si>
  <si>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</si>
  <si>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</si>
  <si>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</si>
  <si>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</si>
  <si>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</si>
  <si>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</si>
  <si>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</si>
  <si>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</si>
  <si>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</si>
  <si>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</si>
  <si>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</si>
  <si>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</si>
  <si>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</si>
  <si>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</si>
  <si>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</si>
  <si>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</si>
  <si>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</si>
  <si>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</si>
  <si>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</si>
  <si>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</si>
  <si>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</si>
  <si>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</si>
  <si>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</si>
  <si>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</si>
  <si>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</si>
  <si>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</si>
  <si>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</si>
  <si>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</si>
  <si>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</si>
  <si>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</si>
  <si>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</si>
  <si>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</si>
  <si>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</si>
  <si>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</si>
  <si>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</si>
  <si>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</si>
  <si>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</si>
  <si>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</si>
  <si>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</si>
  <si>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</si>
  <si>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</si>
  <si>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</si>
  <si>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</si>
  <si>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</si>
  <si>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</si>
  <si>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</si>
  <si>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</si>
  <si>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</si>
  <si>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</si>
  <si>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</si>
  <si>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</si>
  <si>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</si>
  <si>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</si>
  <si>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</si>
  <si>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</si>
  <si>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</si>
  <si>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</si>
  <si>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</si>
  <si>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</si>
  <si>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</si>
  <si>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</si>
  <si>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</si>
  <si>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</si>
  <si>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</si>
  <si>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</si>
  <si>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</si>
  <si>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</si>
  <si>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</si>
  <si>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</si>
  <si>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</si>
  <si>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</si>
  <si>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</si>
  <si>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</si>
  <si>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</si>
  <si>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</si>
  <si>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</si>
  <si>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</si>
  <si>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</si>
  <si>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</si>
  <si>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</si>
  <si>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</si>
  <si>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</si>
  <si>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</si>
  <si>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</si>
  <si>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</si>
  <si>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</si>
  <si>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</si>
  <si>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</si>
  <si>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</si>
  <si>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</si>
  <si>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</si>
  <si>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</si>
  <si>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</si>
  <si>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</si>
  <si>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</si>
  <si>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</si>
  <si>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</si>
  <si>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</si>
  <si>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</si>
  <si>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</si>
  <si>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</si>
  <si>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</si>
  <si>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</si>
  <si>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</si>
  <si>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</si>
  <si>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</si>
  <si>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</si>
  <si>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</si>
  <si>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</si>
  <si>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</si>
  <si>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</si>
  <si>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</si>
  <si>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</si>
  <si>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</si>
  <si>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</si>
  <si>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</si>
  <si>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</si>
  <si>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</si>
  <si>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</si>
  <si>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</si>
  <si>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</si>
  <si>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</si>
  <si>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</si>
  <si>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</si>
  <si>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</si>
  <si>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</si>
  <si>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</si>
  <si>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</si>
  <si>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</si>
  <si>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</si>
  <si>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</si>
  <si>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</si>
  <si>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</si>
  <si>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</si>
  <si>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</si>
  <si>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</si>
  <si>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</si>
  <si>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</si>
  <si>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</si>
  <si>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</si>
  <si>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</si>
  <si>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</si>
  <si>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</si>
  <si>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</si>
  <si>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</si>
  <si>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</si>
  <si>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</si>
  <si>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</si>
  <si>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</si>
  <si>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</si>
  <si>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</si>
  <si>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</si>
  <si>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</si>
  <si>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</si>
  <si>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</si>
  <si>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</si>
  <si>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</si>
  <si>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</si>
  <si>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</si>
  <si>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</si>
  <si>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</si>
  <si>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</si>
  <si>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</si>
  <si>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</si>
  <si>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</si>
  <si>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</si>
  <si>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</si>
  <si>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</si>
  <si>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</si>
  <si>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</si>
  <si>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</si>
  <si>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</si>
  <si>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</si>
  <si>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</si>
  <si>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</si>
  <si>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</si>
  <si>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</si>
  <si>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</si>
  <si>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</si>
  <si>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</si>
  <si>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</si>
  <si>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</si>
  <si>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</si>
  <si>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</si>
  <si>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</si>
  <si>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</si>
  <si>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</si>
  <si>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</si>
  <si>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</si>
  <si>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</si>
  <si>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</si>
  <si>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</si>
  <si>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</si>
  <si>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</si>
  <si>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</si>
  <si>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</si>
  <si>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</si>
  <si>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</si>
  <si>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</si>
  <si>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</si>
  <si>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</si>
  <si>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</si>
  <si>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</si>
  <si>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</si>
  <si>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</si>
  <si>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</si>
  <si>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</si>
  <si>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</si>
  <si>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</si>
  <si>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</si>
  <si>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</si>
  <si>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</si>
  <si>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</si>
  <si>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</si>
  <si>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</si>
  <si>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</si>
  <si>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</si>
  <si>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</si>
  <si>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</si>
  <si>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</si>
  <si>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</si>
  <si>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</si>
  <si>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</si>
  <si>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</si>
  <si>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</si>
  <si>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</si>
  <si>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</si>
  <si>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</si>
  <si>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</si>
  <si>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</si>
  <si>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</si>
  <si>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</si>
  <si>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</si>
  <si>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</si>
  <si>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</si>
  <si>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</si>
  <si>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</si>
  <si>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</si>
  <si>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</si>
  <si>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</si>
  <si>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</si>
  <si>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</si>
  <si>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</si>
  <si>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</si>
  <si>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</si>
  <si>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</si>
  <si>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</si>
  <si>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</si>
  <si>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</si>
  <si>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</si>
  <si>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</si>
  <si>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</si>
  <si>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</si>
  <si>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</si>
  <si>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</si>
  <si>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</si>
  <si>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</si>
  <si>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</si>
  <si>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</si>
  <si>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</si>
  <si>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</si>
  <si>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</si>
  <si>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</si>
  <si>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</si>
  <si>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</si>
  <si>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</si>
  <si>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</si>
  <si>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</si>
  <si>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</si>
  <si>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</si>
  <si>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</si>
  <si>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</si>
  <si>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</si>
  <si>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</si>
  <si>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</si>
  <si>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</si>
  <si>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</si>
  <si>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</si>
  <si>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</si>
  <si>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</si>
  <si>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</si>
  <si>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</si>
  <si>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</si>
  <si>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</si>
  <si>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</si>
  <si>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</si>
  <si>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</si>
  <si>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</si>
  <si>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</si>
  <si>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</si>
  <si>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</si>
  <si>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</si>
  <si>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</si>
  <si>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</si>
  <si>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</si>
  <si>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</si>
  <si>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</si>
  <si>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</si>
  <si>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</si>
  <si>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</si>
  <si>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</si>
  <si>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</si>
  <si>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</si>
  <si>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</si>
  <si>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</si>
  <si>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</si>
  <si>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</si>
  <si>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</si>
  <si>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</si>
  <si>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</si>
  <si>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</si>
  <si>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</si>
  <si>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</si>
  <si>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</si>
  <si>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</si>
  <si>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</si>
  <si>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</si>
  <si>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</si>
  <si>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</si>
  <si>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</si>
  <si>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</si>
  <si>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</si>
  <si>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</si>
  <si>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</si>
  <si>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</si>
  <si>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</si>
  <si>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</si>
  <si>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</si>
  <si>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</si>
  <si>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</si>
  <si>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</si>
  <si>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</si>
  <si>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</si>
  <si>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</si>
  <si>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</si>
  <si>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</si>
  <si>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</si>
  <si>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</si>
  <si>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</si>
  <si>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</si>
  <si>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</si>
  <si>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</si>
  <si>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</si>
  <si>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</si>
  <si>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</si>
  <si>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</si>
  <si>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</si>
  <si>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</si>
  <si>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</si>
  <si>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</si>
  <si>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</si>
  <si>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</si>
  <si>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</si>
  <si>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</si>
  <si>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</si>
  <si>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</si>
  <si>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</si>
  <si>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</si>
  <si>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</si>
  <si>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</si>
  <si>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</si>
  <si>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</si>
  <si>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</si>
  <si>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</si>
  <si>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</si>
  <si>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</si>
  <si>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</si>
  <si>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</si>
  <si>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</si>
  <si>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</si>
  <si>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</si>
  <si>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</si>
  <si>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</si>
  <si>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</si>
  <si>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</si>
  <si>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</si>
  <si>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</si>
  <si>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</si>
  <si>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</si>
  <si>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</si>
  <si>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</si>
  <si>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</si>
  <si>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</si>
  <si>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</si>
  <si>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</si>
  <si>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</si>
  <si>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</si>
  <si>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</si>
  <si>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</si>
  <si>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</si>
  <si>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</si>
  <si>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</si>
  <si>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</si>
  <si>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</si>
  <si>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</si>
  <si>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</si>
  <si>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</si>
  <si>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</si>
  <si>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</si>
  <si>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</si>
  <si>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</si>
  <si>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</si>
  <si>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</si>
  <si>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</si>
  <si>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</si>
  <si>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</si>
  <si>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</si>
  <si>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</si>
  <si>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</si>
  <si>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</si>
  <si>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</si>
  <si>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</si>
  <si>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</si>
  <si>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</si>
  <si>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</si>
  <si>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</si>
  <si>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</si>
  <si>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</si>
  <si>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</si>
  <si>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</si>
  <si>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</si>
  <si>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</si>
  <si>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</si>
  <si>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</si>
  <si>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</si>
  <si>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</si>
  <si>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</si>
  <si>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</si>
  <si>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</si>
  <si>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</si>
  <si>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</si>
  <si>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</si>
  <si>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</si>
  <si>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</si>
  <si>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</si>
  <si>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</si>
  <si>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</si>
  <si>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</si>
  <si>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</si>
  <si>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</si>
  <si>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</si>
  <si>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</si>
  <si>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</si>
  <si>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</si>
  <si>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</si>
  <si>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</si>
  <si>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</si>
  <si>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</si>
  <si>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</si>
  <si>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</si>
  <si>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</si>
  <si>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</si>
  <si>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</si>
  <si>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</si>
  <si>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</si>
  <si>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</si>
  <si>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</si>
  <si>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</si>
  <si>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</si>
  <si>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</si>
  <si>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</si>
  <si>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</si>
  <si>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</si>
  <si>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</si>
  <si>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</si>
  <si>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</si>
  <si>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</si>
  <si>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</si>
  <si>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</si>
  <si>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</si>
  <si>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</si>
  <si>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</si>
  <si>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</si>
  <si>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</si>
  <si>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</si>
  <si>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</si>
  <si>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</si>
  <si>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</si>
  <si>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</si>
  <si>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</si>
  <si>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</si>
  <si>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</si>
  <si>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</si>
  <si>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</si>
  <si>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</si>
  <si>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</si>
  <si>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</si>
  <si>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</si>
  <si>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</si>
  <si>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</si>
  <si>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</si>
  <si>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</si>
  <si>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</si>
  <si>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</si>
  <si>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</si>
  <si>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</si>
  <si>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</si>
  <si>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</si>
  <si>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</si>
  <si>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</si>
  <si>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</si>
  <si>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</si>
  <si>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</si>
  <si>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</si>
  <si>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</si>
  <si>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</si>
  <si>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</si>
  <si>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</si>
  <si>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</si>
  <si>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</si>
  <si>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</si>
  <si>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</si>
  <si>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</si>
  <si>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</si>
  <si>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</si>
  <si>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</si>
  <si>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</si>
  <si>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</si>
  <si>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</si>
  <si>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</si>
  <si>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</si>
  <si>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</si>
  <si>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</si>
  <si>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</si>
  <si>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</si>
  <si>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</si>
  <si>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</si>
  <si>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</si>
  <si>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</si>
  <si>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</si>
  <si>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</si>
  <si>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</si>
  <si>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</si>
  <si>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</si>
  <si>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</si>
  <si>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</si>
  <si>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</si>
  <si>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</si>
  <si>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</si>
  <si>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</si>
  <si>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</si>
  <si>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</si>
  <si>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</si>
  <si>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</si>
  <si>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</si>
  <si>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</si>
  <si>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</si>
  <si>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</si>
  <si>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</si>
  <si>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</si>
  <si>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</si>
  <si>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</si>
  <si>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</si>
  <si>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</si>
  <si>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</si>
  <si>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</si>
  <si>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</si>
  <si>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</si>
  <si>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</si>
  <si>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</si>
  <si>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</si>
  <si>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</si>
  <si>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</si>
  <si>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</si>
  <si>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</si>
  <si>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</si>
  <si>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</si>
  <si>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</si>
  <si>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</si>
  <si>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</si>
  <si>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</si>
  <si>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</si>
  <si>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</si>
  <si>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</si>
  <si>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</si>
  <si>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</si>
  <si>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</si>
  <si>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</si>
  <si>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</si>
  <si>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</si>
  <si>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</si>
  <si>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</si>
  <si>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</si>
  <si>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</si>
  <si>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</si>
  <si>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</si>
  <si>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</si>
  <si>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</si>
  <si>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</si>
  <si>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</si>
  <si>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</si>
  <si>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</si>
  <si>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</si>
  <si>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</si>
  <si>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</si>
  <si>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</si>
  <si>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</si>
  <si>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</si>
  <si>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</si>
  <si>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</si>
  <si>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</si>
  <si>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</si>
  <si>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</si>
  <si>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</si>
  <si>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</si>
  <si>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</si>
  <si>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</si>
  <si>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</si>
  <si>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</si>
  <si>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</si>
  <si>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</si>
  <si>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</si>
  <si>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</si>
  <si>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</si>
  <si>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</si>
  <si>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</si>
  <si>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</si>
  <si>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</si>
  <si>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</si>
  <si>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</si>
  <si>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</si>
  <si>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</si>
  <si>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</si>
  <si>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</si>
  <si>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</si>
  <si>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</si>
  <si>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</si>
  <si>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</si>
  <si>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</si>
  <si>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</si>
  <si>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</si>
  <si>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</si>
  <si>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</si>
  <si>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</si>
  <si>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</si>
  <si>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</si>
  <si>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</si>
  <si>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</si>
  <si>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</si>
  <si>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</si>
  <si>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</si>
  <si>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</si>
  <si>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</si>
  <si>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</si>
  <si>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</si>
  <si>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</si>
  <si>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</si>
  <si>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</si>
  <si>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</si>
  <si>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</si>
  <si>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</si>
  <si>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</si>
  <si>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</si>
  <si>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</si>
  <si>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</si>
  <si>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</si>
  <si>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</si>
  <si>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</si>
  <si>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</si>
  <si>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</si>
  <si>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</si>
  <si>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</si>
  <si>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</si>
  <si>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</si>
  <si>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</si>
  <si>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</si>
  <si>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</si>
  <si>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</si>
  <si>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</si>
  <si>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</si>
  <si>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</si>
  <si>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</si>
  <si>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</si>
  <si>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</si>
  <si>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</si>
  <si>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</si>
  <si>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</si>
  <si>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</si>
  <si>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</si>
  <si>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</si>
  <si>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</si>
  <si>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</si>
  <si>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</si>
  <si>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</si>
  <si>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</si>
  <si>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</si>
  <si>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</si>
  <si>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</si>
  <si>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</si>
  <si>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</si>
  <si>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</si>
  <si>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</si>
  <si>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</si>
  <si>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</si>
  <si>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</si>
  <si>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</si>
  <si>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</si>
  <si>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</si>
  <si>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</si>
  <si>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</si>
  <si>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</si>
  <si>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</si>
  <si>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</si>
  <si>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</si>
  <si>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</si>
  <si>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</si>
  <si>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</si>
  <si>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</si>
  <si>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</si>
  <si>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</si>
  <si>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</si>
  <si>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</si>
  <si>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</si>
  <si>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</si>
  <si>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</si>
  <si>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</si>
  <si>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</si>
  <si>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</si>
  <si>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</si>
  <si>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</si>
  <si>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</si>
  <si>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</si>
  <si>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</si>
  <si>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</si>
  <si>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</si>
  <si>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</si>
  <si>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</si>
  <si>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</si>
  <si>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</si>
  <si>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</si>
  <si>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</si>
  <si>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</si>
  <si>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</si>
  <si>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</si>
  <si>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</si>
  <si>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</si>
  <si>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</si>
  <si>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</si>
  <si>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</si>
  <si>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</si>
  <si>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</si>
  <si>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</si>
  <si>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</si>
  <si>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</si>
  <si>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</si>
  <si>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</si>
  <si>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</si>
  <si>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</si>
  <si>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</si>
  <si>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</si>
  <si>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</si>
  <si>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</si>
  <si>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</si>
  <si>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</si>
  <si>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</si>
  <si>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</si>
  <si>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</si>
  <si>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</si>
  <si>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</si>
  <si>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</si>
  <si>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</si>
  <si>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</si>
  <si>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</si>
  <si>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</si>
  <si>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</si>
  <si>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</si>
  <si>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</si>
  <si>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</si>
  <si>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</si>
  <si>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</si>
  <si>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</si>
  <si>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</si>
  <si>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</si>
  <si>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</si>
  <si>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</si>
  <si>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</si>
  <si>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</si>
  <si>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</si>
  <si>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</si>
  <si>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</si>
  <si>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</si>
  <si>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</si>
  <si>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</si>
  <si>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</si>
  <si>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</si>
  <si>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</si>
  <si>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</si>
  <si>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</si>
  <si>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</si>
  <si>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</si>
  <si>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</si>
  <si>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</si>
  <si>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</si>
  <si>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</si>
  <si>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</si>
  <si>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</si>
  <si>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</si>
  <si>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</si>
  <si>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</si>
  <si>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</si>
  <si>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</si>
  <si>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</si>
  <si>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</si>
  <si>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</si>
  <si>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</si>
  <si>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</si>
  <si>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</si>
  <si>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</si>
  <si>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</si>
  <si>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</si>
  <si>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</si>
  <si>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</si>
  <si>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</si>
  <si>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</si>
  <si>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</si>
  <si>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</si>
  <si>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</si>
  <si>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</si>
  <si>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</si>
  <si>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</si>
  <si>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</si>
  <si>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</si>
  <si>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</si>
  <si>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</si>
  <si>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</si>
  <si>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</si>
  <si>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</si>
  <si>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</si>
  <si>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</si>
  <si>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</si>
  <si>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</si>
  <si>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</si>
  <si>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</si>
  <si>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</si>
  <si>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</si>
  <si>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</si>
  <si>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</si>
  <si>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</si>
  <si>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</si>
  <si>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</si>
  <si>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</si>
  <si>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</si>
  <si>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</si>
  <si>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</si>
  <si>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</si>
  <si>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</si>
  <si>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</si>
  <si>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</si>
  <si>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</si>
  <si>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</si>
  <si>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</si>
  <si>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</si>
  <si>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</si>
  <si>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</si>
  <si>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</si>
  <si>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</si>
  <si>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</si>
  <si>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</si>
  <si>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</si>
  <si>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</si>
  <si>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</si>
  <si>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</si>
  <si>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</si>
  <si>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</si>
  <si>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</si>
  <si>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</si>
  <si>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</si>
  <si>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</si>
  <si>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</si>
  <si>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</si>
  <si>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</si>
  <si>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</si>
  <si>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</si>
  <si>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</si>
  <si>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</si>
  <si>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</si>
  <si>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</si>
  <si>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</si>
  <si>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</si>
  <si>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</si>
  <si>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</si>
  <si>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</si>
  <si>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</si>
  <si>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</si>
  <si>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</si>
  <si>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</si>
  <si>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</si>
  <si>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</si>
  <si>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</si>
  <si>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</si>
  <si>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</si>
  <si>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</si>
  <si>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</si>
  <si>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</si>
  <si>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</si>
  <si>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</si>
  <si>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</si>
  <si>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</si>
  <si>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</si>
  <si>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</si>
  <si>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</si>
  <si>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</si>
  <si>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</si>
  <si>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</si>
  <si>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</si>
  <si>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</si>
  <si>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</si>
  <si>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</si>
  <si>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</si>
  <si>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</si>
  <si>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</si>
  <si>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</si>
  <si>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</si>
  <si>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</si>
  <si>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</si>
  <si>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</si>
  <si>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</si>
  <si>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</si>
  <si>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</si>
  <si>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</si>
  <si>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</si>
  <si>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</si>
  <si>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</si>
  <si>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</si>
  <si>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</si>
  <si>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</si>
  <si>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</si>
  <si>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</si>
  <si>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</si>
  <si>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</si>
  <si>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</si>
  <si>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</si>
  <si>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</si>
  <si>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</si>
  <si>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</si>
  <si>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</si>
  <si>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</si>
  <si>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</si>
  <si>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</si>
  <si>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</si>
  <si>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</si>
  <si>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</si>
  <si>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</si>
  <si>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</si>
  <si>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</si>
  <si>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</si>
  <si>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</si>
  <si>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</si>
  <si>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</si>
  <si>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</si>
  <si>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</si>
  <si>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</si>
  <si>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</si>
  <si>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</si>
  <si>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</si>
  <si>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</si>
  <si>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</si>
  <si>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</si>
  <si>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</si>
  <si>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</si>
  <si>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</si>
  <si>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</si>
  <si>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</si>
  <si>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</si>
  <si>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</si>
  <si>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</si>
  <si>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</si>
  <si>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</si>
  <si>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</si>
  <si>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</si>
  <si>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</si>
  <si>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</si>
  <si>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</si>
  <si>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</si>
  <si>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</si>
  <si>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</si>
  <si>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</si>
  <si>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</si>
  <si>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</si>
  <si>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</si>
  <si>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</si>
  <si>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</si>
  <si>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</si>
  <si>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</si>
  <si>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</si>
  <si>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</si>
  <si>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</si>
  <si>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</si>
  <si>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</si>
  <si>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</si>
  <si>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</si>
  <si>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</si>
  <si>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</si>
  <si>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</si>
  <si>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</si>
  <si>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</si>
  <si>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</si>
  <si>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</si>
  <si>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</si>
  <si>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</si>
  <si>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</si>
  <si>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</si>
  <si>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</si>
  <si>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</si>
  <si>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</si>
  <si>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</si>
  <si>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</si>
  <si>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</si>
  <si>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</si>
  <si>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</si>
  <si>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</si>
  <si>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</si>
  <si>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</si>
  <si>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</si>
  <si>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</si>
  <si>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</si>
  <si>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</si>
  <si>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</si>
  <si>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</si>
  <si>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</si>
  <si>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</si>
  <si>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</si>
  <si>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</si>
  <si>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</si>
  <si>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</si>
  <si>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</si>
  <si>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</si>
  <si>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</si>
  <si>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</si>
  <si>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</si>
  <si>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</si>
  <si>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</si>
  <si>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</si>
  <si>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</si>
  <si>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</si>
  <si>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</si>
  <si>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</si>
  <si>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</si>
  <si>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</si>
  <si>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</si>
  <si>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</si>
  <si>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</si>
  <si>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</si>
  <si>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</si>
  <si>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</si>
  <si>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</si>
  <si>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</si>
  <si>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</si>
  <si>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</si>
  <si>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</si>
  <si>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</si>
  <si>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</si>
  <si>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</si>
  <si>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</si>
  <si>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</si>
  <si>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</si>
  <si>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</si>
  <si>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</si>
  <si>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</si>
  <si>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</si>
  <si>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</si>
  <si>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</si>
  <si>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</si>
  <si>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</si>
  <si>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</si>
  <si>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</si>
  <si>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</si>
  <si>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</si>
  <si>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</si>
  <si>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</si>
  <si>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</si>
  <si>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</si>
  <si>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</si>
  <si>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</si>
  <si>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</si>
  <si>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</si>
  <si>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</si>
  <si>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</si>
  <si>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</si>
  <si>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</si>
  <si>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</si>
  <si>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</si>
  <si>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</si>
  <si>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</si>
  <si>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</si>
  <si>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</si>
  <si>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</si>
  <si>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</si>
  <si>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</si>
  <si>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</si>
  <si>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</si>
  <si>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</si>
  <si>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</si>
  <si>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</si>
  <si>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</si>
  <si>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</si>
  <si>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</si>
  <si>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</si>
  <si>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</si>
  <si>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</si>
  <si>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</si>
  <si>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</si>
  <si>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</si>
  <si>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</si>
  <si>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</si>
  <si>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</si>
  <si>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</si>
  <si>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</si>
  <si>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</si>
  <si>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</si>
  <si>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</si>
  <si>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</si>
  <si>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</si>
  <si>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</si>
  <si>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</si>
  <si>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</si>
  <si>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</si>
  <si>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</si>
  <si>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</si>
  <si>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</si>
  <si>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</si>
  <si>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</si>
  <si>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</si>
  <si>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</si>
  <si>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</si>
  <si>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</si>
  <si>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</si>
  <si>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</si>
  <si>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</si>
  <si>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</si>
  <si>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</si>
  <si>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</si>
  <si>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</si>
  <si>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</si>
  <si>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</si>
  <si>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</si>
  <si>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</si>
  <si>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</si>
  <si>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</si>
  <si>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</si>
  <si>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</si>
  <si>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</si>
  <si>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</si>
  <si>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</si>
  <si>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</si>
  <si>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</si>
  <si>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</si>
  <si>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</si>
  <si>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</si>
  <si>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</si>
  <si>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</si>
  <si>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</si>
  <si>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</si>
  <si>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</si>
  <si>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</si>
  <si>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</si>
  <si>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</si>
  <si>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</si>
  <si>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</si>
  <si>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</si>
  <si>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</si>
  <si>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</si>
  <si>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</si>
  <si>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</si>
  <si>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</si>
  <si>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</si>
  <si>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</si>
  <si>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</si>
  <si>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</si>
  <si>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</si>
  <si>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</si>
  <si>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</si>
  <si>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</si>
  <si>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</si>
  <si>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</si>
  <si>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</si>
  <si>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</si>
  <si>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</si>
  <si>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</si>
  <si>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</si>
  <si>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</si>
  <si>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</si>
  <si>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</si>
  <si>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</si>
  <si>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</si>
  <si>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</si>
  <si>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</si>
  <si>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</si>
  <si>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</si>
  <si>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</si>
  <si>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</si>
  <si>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</si>
  <si>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</si>
  <si>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</si>
  <si>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</si>
  <si>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</si>
  <si>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</si>
  <si>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</si>
  <si>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</si>
  <si>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</si>
  <si>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</si>
  <si>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</si>
  <si>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</si>
  <si>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</si>
  <si>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</si>
  <si>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</si>
  <si>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</si>
  <si>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</si>
  <si>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</si>
  <si>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</si>
  <si>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</si>
  <si>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</si>
  <si>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</si>
  <si>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</si>
  <si>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</si>
  <si>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</si>
  <si>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</si>
  <si>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</si>
  <si>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</si>
  <si>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</si>
  <si>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</si>
  <si>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</si>
  <si>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</si>
  <si>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</si>
  <si>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</si>
  <si>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</si>
  <si>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</si>
  <si>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</si>
  <si>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</si>
  <si>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</si>
  <si>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</si>
  <si>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</si>
  <si>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</si>
  <si>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</si>
  <si>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</si>
  <si>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</si>
  <si>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</si>
  <si>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</si>
  <si>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</si>
  <si>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</si>
  <si>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</si>
  <si>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</si>
  <si>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</si>
  <si>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</si>
  <si>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</si>
  <si>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</si>
  <si>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</si>
  <si>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</si>
  <si>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</si>
  <si>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</si>
  <si>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</si>
  <si>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</si>
  <si>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</si>
  <si>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</si>
  <si>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</si>
  <si>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</si>
  <si>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</si>
  <si>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</si>
  <si>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</si>
  <si>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</si>
  <si>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</si>
  <si>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</si>
  <si>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</si>
  <si>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</si>
  <si>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</si>
  <si>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</si>
  <si>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</si>
  <si>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</si>
  <si>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</si>
  <si>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</si>
  <si>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</si>
  <si>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</si>
  <si>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</si>
  <si>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</si>
  <si>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</si>
  <si>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</si>
  <si>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</si>
  <si>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</si>
  <si>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</si>
  <si>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</si>
  <si>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</si>
  <si>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</si>
  <si>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</si>
  <si>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</si>
  <si>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</si>
  <si>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</si>
  <si>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</si>
  <si>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</si>
  <si>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</si>
  <si>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</si>
  <si>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</si>
  <si>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</si>
  <si>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</si>
  <si>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</si>
  <si>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</si>
  <si>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</si>
  <si>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</si>
  <si>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</si>
  <si>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</si>
  <si>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</si>
  <si>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</si>
  <si>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</si>
  <si>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</si>
  <si>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</si>
  <si>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</si>
  <si>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</si>
  <si>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</si>
  <si>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</si>
  <si>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</si>
  <si>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</si>
  <si>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</si>
  <si>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</si>
  <si>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</si>
  <si>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</si>
  <si>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</si>
  <si>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</si>
  <si>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</si>
  <si>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</si>
  <si>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</si>
  <si>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</si>
  <si>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</si>
  <si>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</si>
  <si>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</si>
  <si>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</si>
  <si>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</si>
  <si>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</si>
  <si>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</si>
  <si>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</si>
  <si>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</si>
  <si>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</si>
  <si>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</si>
  <si>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</si>
  <si>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</si>
  <si>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</si>
  <si>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</si>
  <si>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</si>
  <si>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</si>
  <si>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</si>
  <si>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</si>
  <si>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</si>
  <si>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</si>
  <si>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</si>
  <si>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</si>
  <si>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</si>
  <si>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</si>
  <si>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</si>
  <si>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</si>
  <si>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</si>
  <si>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</si>
  <si>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</si>
  <si>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</si>
  <si>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</si>
  <si>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</si>
  <si>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</si>
  <si>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</si>
  <si>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</si>
  <si>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</si>
  <si>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</si>
  <si>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</si>
  <si>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</si>
  <si>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</si>
  <si>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</si>
  <si>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</si>
  <si>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</si>
  <si>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</si>
  <si>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</si>
  <si>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</si>
  <si>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</si>
  <si>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</si>
  <si>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</si>
  <si>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</si>
  <si>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</si>
  <si>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</si>
  <si>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</si>
  <si>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</si>
  <si>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</si>
  <si>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</si>
  <si>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</si>
  <si>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</si>
  <si>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</si>
  <si>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</si>
  <si>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</si>
  <si>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</si>
  <si>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</si>
  <si>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</si>
  <si>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</si>
  <si>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</si>
  <si>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</si>
  <si>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</si>
  <si>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</si>
  <si>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</si>
  <si>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</si>
  <si>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</si>
  <si>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</si>
  <si>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</si>
  <si>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</si>
  <si>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</si>
  <si>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</si>
  <si>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</si>
  <si>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</si>
  <si>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</si>
  <si>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</si>
  <si>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</si>
  <si>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</si>
  <si>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</si>
  <si>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</si>
  <si>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</si>
  <si>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</si>
  <si>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</si>
  <si>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</si>
  <si>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</si>
  <si>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</si>
  <si>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</si>
  <si>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</si>
  <si>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</si>
  <si>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</si>
  <si>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</si>
  <si>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</si>
  <si>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</si>
  <si>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</si>
  <si>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</si>
  <si>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</si>
  <si>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</si>
  <si>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</si>
  <si>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</si>
  <si>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</si>
  <si>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</si>
  <si>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</si>
  <si>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</si>
  <si>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</si>
  <si>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</si>
  <si>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</si>
  <si>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</si>
  <si>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</si>
  <si>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</si>
  <si>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</si>
  <si>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</si>
  <si>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</si>
  <si>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</si>
  <si>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</si>
  <si>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</si>
  <si>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</si>
  <si>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</si>
  <si>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</si>
  <si>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</si>
  <si>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</si>
  <si>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</si>
  <si>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</si>
  <si>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</si>
  <si>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</si>
  <si>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</si>
  <si>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</si>
  <si>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</si>
  <si>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</si>
  <si>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</si>
  <si>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</si>
  <si>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</si>
  <si>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</si>
  <si>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</si>
  <si>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</si>
  <si>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</si>
  <si>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</si>
  <si>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</si>
  <si>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</si>
  <si>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</si>
  <si>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</si>
  <si>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</si>
  <si>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</si>
  <si>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</si>
  <si>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</si>
  <si>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</si>
  <si>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</si>
  <si>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</si>
  <si>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</si>
  <si>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</si>
  <si>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</si>
  <si>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</si>
  <si>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</si>
  <si>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</si>
  <si>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</si>
  <si>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</si>
  <si>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</si>
  <si>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</si>
  <si>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</si>
  <si>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</si>
  <si>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</si>
  <si>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</si>
  <si>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</si>
  <si>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</si>
  <si>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</si>
  <si>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</si>
  <si>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</si>
  <si>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</si>
  <si>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</si>
  <si>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</si>
  <si>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</si>
  <si>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</si>
  <si>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</si>
  <si>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</si>
  <si>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</si>
  <si>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</si>
  <si>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</si>
  <si>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</si>
  <si>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</si>
  <si>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</si>
  <si>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</si>
  <si>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</si>
  <si>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</si>
  <si>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</si>
  <si>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</si>
  <si>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</si>
  <si>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</si>
  <si>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</si>
  <si>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</si>
  <si>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</si>
  <si>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</si>
  <si>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</si>
  <si>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</si>
  <si>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</si>
  <si>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</si>
  <si>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</si>
  <si>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</si>
  <si>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</si>
  <si>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</si>
  <si>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</si>
  <si>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</si>
  <si>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</si>
  <si>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</si>
  <si>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</si>
  <si>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</si>
  <si>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</si>
  <si>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</si>
  <si>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</si>
  <si>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</si>
  <si>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</si>
  <si>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</si>
  <si>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</si>
  <si>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</si>
  <si>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</si>
  <si>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</si>
  <si>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</si>
  <si>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</si>
  <si>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</si>
  <si>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</si>
  <si>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</si>
  <si>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</si>
  <si>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</si>
  <si>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</si>
  <si>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</si>
  <si>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</si>
  <si>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</si>
  <si>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</si>
  <si>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</si>
  <si>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</si>
  <si>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</si>
  <si>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</si>
  <si>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</si>
  <si>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</si>
  <si>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</si>
  <si>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</si>
  <si>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</si>
  <si>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</si>
  <si>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</si>
  <si>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</si>
  <si>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</si>
  <si>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</si>
  <si>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</si>
  <si>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</si>
  <si>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</si>
  <si>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</si>
  <si>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</si>
  <si>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</si>
  <si>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</si>
  <si>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</si>
  <si>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</si>
  <si>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</si>
  <si>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</si>
  <si>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</si>
  <si>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</si>
  <si>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</si>
  <si>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</si>
  <si>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</si>
  <si>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</si>
  <si>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</si>
  <si>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</si>
  <si>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</si>
  <si>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</si>
  <si>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</si>
  <si>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</si>
  <si>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</si>
  <si>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</si>
  <si>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</si>
  <si>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</si>
  <si>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</si>
  <si>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</si>
  <si>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</si>
  <si>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</si>
  <si>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</si>
  <si>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</si>
  <si>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</si>
  <si>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</si>
  <si>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</si>
  <si>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</si>
  <si>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</si>
  <si>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</si>
  <si>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</si>
  <si>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</si>
  <si>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</si>
  <si>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</si>
  <si>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</si>
  <si>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</si>
  <si>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</si>
  <si>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</si>
  <si>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</si>
  <si>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</si>
  <si>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</si>
  <si>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</si>
  <si>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</si>
  <si>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</si>
  <si>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</si>
  <si>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</si>
  <si>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</si>
  <si>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</si>
  <si>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</si>
  <si>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</si>
  <si>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</si>
  <si>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</si>
  <si>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</si>
  <si>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</si>
  <si>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</si>
  <si>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</si>
  <si>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</si>
  <si>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</si>
  <si>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</si>
  <si>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</si>
  <si>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</si>
  <si>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</si>
  <si>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</si>
  <si>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</si>
  <si>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</si>
  <si>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</si>
  <si>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</si>
  <si>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</si>
  <si>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</si>
  <si>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</si>
  <si>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</si>
  <si>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</si>
  <si>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</si>
  <si>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</si>
  <si>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</si>
  <si>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</si>
  <si>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</si>
  <si>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</si>
  <si>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</si>
  <si>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</si>
  <si>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</si>
  <si>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</si>
  <si>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</si>
  <si>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</si>
  <si>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</si>
  <si>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</si>
  <si>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</si>
  <si>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</si>
  <si>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</si>
  <si>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</si>
  <si>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</si>
  <si>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</si>
  <si>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</si>
  <si>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</si>
  <si>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</si>
  <si>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</si>
  <si>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</si>
  <si>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</si>
  <si>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</si>
  <si>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</si>
  <si>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</si>
  <si>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</si>
  <si>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</si>
  <si>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</si>
  <si>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</si>
  <si>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</si>
  <si>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</si>
  <si>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</si>
  <si>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</si>
  <si>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</si>
  <si>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</si>
  <si>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</si>
  <si>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</si>
  <si>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</si>
  <si>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</si>
  <si>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</si>
  <si>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</si>
  <si>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</si>
  <si>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</si>
  <si>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</si>
  <si>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</si>
  <si>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</si>
  <si>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</si>
  <si>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</si>
  <si>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</si>
  <si>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</si>
  <si>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</si>
  <si>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</si>
  <si>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</si>
  <si>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</si>
  <si>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</si>
  <si>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</si>
  <si>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</si>
  <si>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</si>
  <si>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</si>
  <si>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</si>
  <si>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</si>
  <si>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</si>
  <si>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</si>
  <si>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</si>
  <si>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</si>
  <si>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</si>
  <si>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</si>
  <si>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</si>
  <si>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</si>
  <si>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</si>
  <si>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</si>
  <si>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</si>
  <si>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</si>
  <si>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</si>
  <si>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</si>
  <si>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</si>
  <si>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</si>
  <si>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</si>
  <si>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</si>
  <si>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</si>
  <si>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</si>
  <si>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</si>
  <si>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</si>
  <si>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</si>
  <si>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</si>
  <si>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</si>
  <si>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</si>
  <si>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</si>
  <si>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</si>
  <si>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</si>
  <si>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</si>
  <si>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</si>
  <si>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</si>
  <si>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</si>
  <si>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</si>
  <si>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</si>
  <si>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</si>
  <si>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</si>
  <si>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</si>
  <si>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</si>
  <si>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</si>
  <si>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</si>
  <si>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</si>
  <si>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</si>
  <si>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</si>
  <si>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</si>
  <si>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</si>
  <si>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</si>
  <si>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</si>
  <si>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</si>
  <si>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</si>
  <si>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</si>
  <si>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</si>
  <si>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</si>
  <si>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</si>
  <si>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</si>
  <si>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</si>
  <si>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</si>
  <si>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</si>
  <si>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</si>
  <si>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</si>
  <si>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</si>
  <si>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</si>
  <si>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</si>
  <si>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</si>
  <si>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</si>
  <si>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</si>
  <si>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</si>
  <si>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</si>
  <si>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</si>
  <si>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</si>
  <si>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</si>
  <si>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</si>
  <si>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</si>
  <si>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</si>
  <si>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</si>
  <si>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</si>
  <si>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</si>
  <si>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</si>
  <si>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</si>
  <si>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</si>
  <si>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</si>
  <si>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</si>
  <si>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</si>
  <si>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</si>
  <si>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</si>
  <si>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</si>
  <si>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</si>
  <si>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</si>
  <si>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</si>
  <si>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</si>
  <si>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</si>
  <si>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</si>
  <si>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</si>
  <si>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</si>
  <si>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</si>
  <si>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</si>
  <si>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</si>
  <si>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</si>
  <si>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</si>
  <si>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</si>
  <si>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</si>
  <si>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</si>
  <si>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</si>
  <si>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</si>
  <si>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</si>
  <si>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</si>
  <si>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</si>
  <si>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</si>
  <si>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</si>
  <si>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</si>
  <si>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</si>
  <si>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</si>
  <si>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</si>
  <si>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</si>
  <si>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</si>
  <si>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</si>
  <si>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</si>
  <si>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</si>
  <si>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</si>
  <si>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</si>
  <si>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</si>
  <si>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</si>
  <si>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</si>
  <si>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</si>
  <si>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</si>
  <si>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</si>
  <si>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</si>
  <si>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</si>
  <si>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</si>
  <si>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</si>
  <si>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</si>
  <si>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</si>
  <si>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</si>
  <si>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</si>
  <si>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</si>
  <si>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</si>
  <si>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</si>
  <si>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</si>
  <si>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</si>
  <si>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</si>
  <si>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</si>
  <si>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</si>
  <si>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</si>
  <si>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</si>
  <si>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</si>
  <si>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</si>
  <si>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</si>
  <si>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</si>
  <si>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</si>
  <si>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</si>
  <si>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</si>
  <si>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</si>
  <si>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</si>
  <si>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</si>
  <si>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</si>
  <si>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</si>
  <si>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</si>
  <si>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</si>
  <si>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</si>
  <si>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</si>
  <si>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</si>
  <si>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</si>
  <si>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</si>
  <si>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</si>
  <si>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</si>
  <si>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</si>
  <si>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</si>
  <si>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</si>
  <si>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</si>
  <si>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</si>
  <si>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</si>
  <si>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</si>
  <si>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</si>
  <si>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</si>
  <si>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</si>
  <si>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</si>
  <si>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</si>
  <si>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</si>
  <si>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</si>
  <si>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</si>
  <si>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</si>
  <si>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</si>
  <si>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</si>
  <si>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</si>
  <si>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</si>
  <si>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</si>
  <si>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</si>
  <si>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</si>
  <si>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</si>
  <si>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</si>
  <si>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</si>
  <si>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</si>
  <si>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</si>
  <si>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</si>
  <si>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</si>
  <si>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</si>
  <si>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</si>
  <si>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</si>
  <si>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</si>
  <si>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</si>
  <si>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</si>
  <si>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</si>
  <si>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</si>
  <si>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</si>
  <si>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</si>
  <si>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</si>
  <si>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</si>
  <si>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</si>
  <si>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</si>
  <si>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</si>
  <si>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</si>
  <si>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</si>
  <si>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</si>
  <si>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</si>
  <si>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</si>
  <si>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</si>
  <si>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</si>
  <si>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</si>
  <si>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</si>
  <si>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</si>
  <si>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</si>
  <si>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</si>
  <si>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</si>
  <si>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</si>
  <si>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</si>
  <si>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</si>
  <si>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</si>
  <si>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</si>
  <si>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</si>
  <si>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</si>
  <si>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</si>
  <si>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</si>
  <si>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</si>
  <si>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</si>
  <si>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</si>
  <si>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</si>
  <si>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</si>
  <si>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</si>
  <si>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</si>
  <si>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</si>
  <si>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</si>
  <si>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</si>
  <si>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</si>
  <si>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</si>
  <si>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</si>
  <si>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</si>
  <si>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</si>
  <si>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</si>
  <si>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</si>
  <si>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</si>
  <si>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</si>
  <si>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</si>
  <si>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</si>
  <si>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</si>
  <si>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</si>
  <si>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</si>
  <si>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</si>
  <si>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</si>
  <si>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</si>
  <si>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</si>
  <si>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</si>
  <si>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</si>
  <si>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</si>
  <si>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</si>
  <si>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</si>
  <si>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</si>
  <si>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</si>
  <si>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</si>
  <si>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</si>
  <si>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</si>
  <si>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</si>
  <si>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</si>
  <si>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</si>
  <si>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</si>
  <si>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</si>
  <si>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</si>
  <si>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</si>
  <si>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</si>
  <si>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</si>
  <si>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</si>
  <si>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</si>
  <si>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</si>
  <si>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</si>
  <si>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</si>
  <si>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</si>
  <si>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</si>
  <si>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</si>
  <si>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</si>
  <si>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</si>
  <si>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</si>
  <si>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</si>
  <si>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</si>
  <si>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</si>
  <si>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</si>
  <si>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</si>
  <si>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</si>
  <si>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</si>
  <si>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</si>
  <si>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</si>
  <si>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</si>
  <si>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</si>
  <si>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</si>
  <si>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</si>
  <si>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</si>
  <si>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</si>
  <si>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</si>
  <si>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</si>
  <si>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</si>
  <si>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</si>
  <si>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</si>
  <si>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</si>
  <si>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</si>
  <si>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</si>
  <si>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</si>
  <si>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</si>
  <si>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</si>
  <si>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</si>
  <si>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</si>
  <si>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</si>
  <si>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</si>
  <si>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</si>
  <si>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</si>
  <si>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</si>
  <si>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</si>
  <si>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</si>
  <si>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</si>
  <si>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</si>
  <si>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</si>
  <si>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</si>
  <si>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</si>
  <si>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</si>
  <si>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</si>
  <si>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</si>
  <si>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</si>
  <si>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</si>
  <si>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</si>
  <si>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</si>
  <si>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</si>
  <si>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</si>
  <si>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</si>
  <si>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</si>
  <si>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</si>
  <si>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</si>
  <si>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</si>
  <si>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</si>
  <si>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</si>
  <si>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</si>
  <si>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</si>
  <si>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</si>
  <si>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</si>
  <si>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</si>
  <si>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</si>
  <si>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</si>
  <si>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</si>
  <si>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</si>
  <si>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</si>
  <si>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</si>
  <si>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</si>
  <si>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</si>
  <si>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</si>
  <si>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</si>
  <si>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</si>
  <si>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</si>
  <si>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</si>
  <si>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</si>
  <si>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</si>
  <si>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</si>
  <si>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</si>
  <si>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</si>
  <si>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</si>
  <si>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</si>
  <si>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</si>
  <si>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</si>
  <si>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</si>
  <si>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</si>
  <si>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</si>
  <si>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</si>
  <si>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</si>
  <si>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</si>
  <si>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</si>
  <si>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</si>
  <si>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</si>
  <si>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</si>
  <si>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</si>
  <si>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</si>
  <si>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</si>
  <si>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</si>
  <si>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</si>
  <si>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</si>
  <si>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</si>
  <si>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</si>
  <si>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</si>
  <si>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</si>
  <si>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</si>
  <si>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</si>
  <si>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</si>
  <si>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</si>
  <si>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</si>
  <si>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</si>
  <si>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</si>
  <si>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</si>
  <si>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</si>
  <si>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</si>
  <si>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</si>
  <si>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</si>
  <si>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</si>
  <si>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</si>
  <si>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</si>
  <si>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</si>
  <si>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</si>
  <si>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</si>
  <si>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</si>
  <si>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</si>
  <si>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</si>
  <si>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</si>
  <si>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</si>
  <si>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</si>
  <si>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</si>
  <si>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</si>
  <si>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</si>
  <si>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</si>
  <si>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</si>
  <si>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</si>
  <si>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</si>
  <si>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</si>
  <si>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</si>
  <si>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</si>
  <si>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</si>
  <si>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</si>
  <si>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</si>
  <si>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</si>
  <si>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</si>
  <si>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</si>
  <si>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</si>
  <si>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</si>
  <si>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</si>
  <si>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</si>
  <si>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</si>
  <si>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</si>
  <si>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</si>
  <si>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</si>
  <si>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</si>
  <si>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</si>
  <si>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</si>
  <si>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</si>
  <si>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</si>
  <si>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</si>
  <si>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</si>
  <si>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</si>
  <si>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</si>
  <si>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</si>
  <si>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</si>
  <si>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</si>
  <si>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</si>
  <si>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</si>
  <si>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</si>
  <si>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</si>
  <si>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</si>
  <si>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</si>
  <si>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</si>
  <si>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</si>
  <si>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</si>
  <si>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</si>
  <si>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</si>
  <si>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</si>
  <si>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</si>
  <si>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</si>
  <si>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</si>
  <si>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</si>
  <si>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</si>
  <si>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</si>
  <si>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</si>
  <si>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</si>
  <si>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</si>
  <si>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</si>
  <si>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</si>
  <si>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</si>
  <si>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</si>
  <si>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</si>
  <si>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</si>
  <si>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</si>
  <si>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</si>
  <si>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</si>
  <si>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</si>
  <si>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</si>
  <si>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</si>
  <si>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</si>
  <si>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</si>
  <si>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</si>
  <si>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</si>
  <si>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</si>
  <si>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</si>
  <si>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</si>
  <si>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</si>
  <si>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</si>
  <si>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</si>
  <si>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</si>
  <si>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</si>
  <si>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</si>
  <si>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</si>
  <si>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</si>
  <si>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</si>
  <si>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</si>
  <si>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</si>
  <si>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</si>
  <si>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</si>
  <si>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</si>
  <si>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</si>
  <si>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</si>
  <si>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</si>
  <si>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</si>
  <si>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</si>
  <si>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</si>
  <si>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</si>
  <si>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</si>
  <si>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</si>
  <si>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</si>
  <si>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</si>
  <si>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</si>
  <si>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</si>
  <si>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</si>
  <si>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</si>
  <si>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</si>
  <si>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</si>
  <si>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</si>
  <si>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</si>
  <si>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</si>
  <si>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</si>
  <si>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</si>
  <si>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</si>
  <si>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</si>
  <si>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</si>
  <si>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</si>
  <si>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</si>
  <si>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</si>
  <si>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</si>
  <si>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</si>
  <si>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</si>
  <si>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</si>
  <si>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</si>
  <si>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</si>
  <si>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</si>
  <si>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</si>
  <si>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</si>
  <si>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</si>
  <si>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</si>
  <si>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</si>
  <si>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</si>
  <si>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</si>
  <si>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</si>
  <si>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</si>
  <si>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</si>
  <si>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</si>
  <si>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</si>
  <si>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</si>
  <si>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</si>
  <si>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</si>
  <si>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</si>
  <si>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</si>
  <si>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</si>
  <si>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</si>
  <si>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</si>
  <si>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</si>
  <si>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</si>
  <si>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</si>
  <si>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</si>
  <si>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</si>
  <si>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</si>
  <si>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</si>
  <si>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</si>
  <si>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</si>
  <si>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</si>
  <si>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</si>
  <si>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</si>
  <si>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</si>
  <si>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</si>
  <si>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</si>
  <si>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</si>
  <si>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</si>
  <si>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</si>
  <si>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</si>
  <si>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</si>
  <si>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</si>
  <si>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</si>
  <si>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</si>
  <si>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</si>
  <si>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</si>
  <si>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</si>
  <si>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</si>
  <si>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</si>
  <si>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</si>
  <si>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</si>
  <si>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</si>
  <si>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</si>
  <si>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</si>
  <si>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</si>
  <si>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</si>
  <si>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</si>
  <si>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</si>
  <si>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</si>
  <si>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</si>
  <si>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</si>
  <si>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</si>
  <si>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</si>
  <si>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</si>
  <si>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</si>
  <si>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</si>
  <si>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</si>
  <si>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</si>
  <si>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</si>
  <si>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</si>
  <si>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</si>
  <si>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</si>
  <si>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</si>
  <si>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</si>
  <si>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</si>
  <si>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</si>
  <si>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</si>
  <si>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</si>
  <si>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</si>
  <si>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</si>
  <si>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</si>
  <si>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</si>
  <si>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</si>
  <si>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</si>
  <si>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</si>
  <si>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</si>
  <si>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</si>
  <si>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</si>
  <si>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</si>
  <si>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</si>
  <si>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</si>
  <si>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</si>
  <si>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</si>
  <si>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</si>
  <si>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</si>
  <si>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</si>
  <si>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</si>
  <si>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</si>
  <si>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</si>
  <si>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</si>
  <si>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</si>
  <si>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</si>
  <si>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</si>
  <si>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</si>
  <si>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</si>
  <si>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</si>
  <si>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</si>
  <si>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</si>
  <si>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</si>
  <si>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</si>
  <si>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</si>
  <si>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</si>
  <si>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</si>
  <si>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</si>
  <si>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</si>
  <si>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</si>
  <si>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</si>
  <si>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</si>
  <si>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</si>
  <si>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</si>
  <si>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</si>
  <si>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</si>
  <si>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</si>
  <si>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</si>
  <si>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</si>
  <si>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</si>
  <si>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</si>
  <si>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</si>
  <si>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</si>
  <si>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</si>
  <si>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</si>
  <si>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</si>
  <si>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</si>
  <si>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</si>
  <si>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</si>
  <si>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</si>
  <si>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</si>
  <si>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</si>
  <si>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</si>
  <si>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</si>
  <si>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</si>
  <si>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</si>
  <si>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</si>
  <si>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</si>
  <si>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</si>
  <si>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</si>
  <si>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</si>
  <si>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</si>
  <si>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</si>
  <si>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</si>
  <si>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</si>
  <si>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</si>
  <si>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</si>
  <si>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</si>
  <si>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</si>
  <si>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</si>
  <si>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</si>
  <si>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</si>
  <si>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</si>
  <si>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</si>
  <si>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</si>
  <si>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</si>
  <si>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</si>
  <si>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</si>
  <si>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</si>
  <si>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</si>
  <si>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</si>
  <si>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</si>
  <si>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</si>
  <si>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</si>
  <si>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</si>
  <si>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</si>
  <si>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</si>
  <si>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</si>
  <si>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</si>
  <si>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</si>
  <si>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</si>
  <si>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</si>
  <si>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</si>
  <si>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</si>
  <si>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</si>
  <si>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</si>
  <si>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</si>
  <si>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</si>
  <si>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</si>
  <si>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</si>
  <si>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</si>
  <si>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</si>
  <si>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</si>
  <si>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</si>
  <si>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</si>
  <si>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</si>
  <si>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</si>
  <si>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</si>
  <si>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</si>
  <si>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</si>
  <si>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</si>
  <si>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</si>
  <si>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</si>
  <si>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</si>
  <si>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</si>
  <si>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</si>
  <si>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</si>
  <si>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</si>
  <si>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</si>
  <si>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</si>
  <si>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</si>
  <si>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</si>
  <si>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</si>
  <si>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</si>
  <si>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</si>
  <si>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</si>
  <si>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</si>
  <si>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</si>
  <si>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</si>
  <si>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</si>
  <si>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</si>
  <si>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</si>
  <si>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</si>
  <si>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</si>
  <si>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</si>
  <si>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</si>
  <si>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</si>
  <si>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</si>
  <si>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</si>
  <si>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</si>
  <si>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</si>
  <si>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</si>
  <si>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</si>
  <si>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</si>
  <si>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</si>
  <si>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</si>
  <si>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</si>
  <si>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</si>
  <si>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</si>
  <si>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</si>
  <si>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</si>
  <si>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</si>
  <si>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</si>
  <si>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</si>
  <si>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</si>
  <si>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</si>
  <si>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</si>
  <si>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</si>
  <si>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</si>
  <si>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</si>
  <si>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</si>
  <si>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</si>
  <si>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</si>
  <si>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</si>
  <si>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</si>
  <si>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</si>
  <si>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</si>
  <si>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</si>
  <si>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</si>
  <si>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</si>
  <si>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</si>
  <si>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</si>
  <si>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</si>
  <si>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</si>
  <si>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</si>
  <si>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</si>
  <si>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</si>
  <si>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</si>
  <si>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</si>
  <si>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</si>
  <si>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</si>
  <si>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</si>
  <si>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</si>
  <si>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</si>
  <si>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</si>
  <si>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</si>
  <si>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</si>
  <si>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</si>
  <si>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</si>
  <si>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</si>
  <si>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</si>
  <si>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</si>
  <si>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</si>
  <si>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</si>
  <si>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</si>
  <si>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</si>
  <si>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</si>
  <si>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</si>
  <si>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</si>
  <si>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</si>
  <si>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</si>
  <si>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</si>
  <si>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</si>
  <si>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</si>
  <si>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</si>
  <si>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</si>
  <si>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</si>
  <si>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</si>
  <si>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</si>
  <si>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</si>
  <si>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</si>
  <si>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</si>
  <si>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</si>
  <si>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</si>
  <si>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</si>
  <si>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</si>
  <si>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</si>
  <si>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</si>
  <si>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</si>
  <si>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</si>
  <si>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</si>
  <si>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</si>
  <si>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</si>
  <si>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</si>
  <si>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</si>
  <si>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</si>
  <si>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</si>
  <si>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</si>
  <si>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</si>
  <si>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</si>
  <si>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</si>
  <si>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</si>
  <si>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</si>
  <si>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</si>
  <si>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</si>
  <si>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</si>
  <si>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</si>
  <si>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</si>
  <si>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</si>
  <si>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</si>
  <si>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</si>
  <si>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</si>
  <si>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</si>
  <si>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</si>
  <si>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</si>
  <si>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</si>
  <si>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</si>
  <si>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</si>
  <si>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</si>
  <si>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</si>
  <si>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</si>
  <si>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</si>
  <si>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</si>
  <si>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</si>
  <si>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</si>
  <si>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</si>
  <si>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</si>
  <si>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</si>
  <si>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</si>
  <si>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</si>
  <si>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</si>
  <si>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</si>
  <si>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</si>
  <si>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</si>
  <si>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</si>
  <si>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</si>
  <si>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</si>
  <si>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</si>
  <si>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</si>
  <si>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</si>
  <si>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</si>
  <si>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</si>
  <si>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</si>
  <si>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</si>
  <si>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</si>
  <si>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</si>
  <si>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</si>
  <si>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</si>
  <si>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</si>
  <si>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</si>
  <si>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</si>
  <si>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</si>
  <si>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</si>
  <si>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</si>
  <si>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</si>
  <si>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</si>
  <si>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</si>
  <si>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</si>
  <si>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</si>
  <si>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</si>
  <si>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</si>
  <si>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</si>
  <si>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</si>
  <si>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</si>
  <si>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</si>
  <si>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</si>
  <si>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</si>
  <si>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</si>
  <si>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</si>
  <si>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</si>
  <si>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</si>
  <si>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</si>
  <si>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</si>
  <si>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</si>
  <si>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</si>
  <si>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</si>
  <si>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</si>
  <si>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</si>
  <si>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</si>
  <si>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</si>
  <si>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</si>
  <si>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</si>
  <si>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</si>
  <si>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</si>
  <si>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</si>
  <si>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</si>
  <si>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</si>
  <si>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</si>
  <si>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</si>
  <si>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</si>
  <si>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</si>
  <si>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</si>
  <si>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</si>
  <si>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</si>
  <si>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</si>
  <si>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</si>
  <si>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</si>
  <si>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</si>
  <si>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</si>
  <si>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</si>
  <si>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</si>
  <si>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</si>
  <si>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</si>
  <si>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</si>
  <si>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</si>
  <si>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</si>
  <si>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</si>
  <si>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</si>
  <si>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</si>
  <si>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</si>
  <si>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</si>
  <si>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</si>
  <si>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</si>
  <si>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</si>
  <si>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</si>
  <si>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</si>
  <si>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</si>
  <si>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</si>
  <si>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</si>
  <si>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</si>
  <si>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</si>
  <si>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</si>
  <si>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</si>
  <si>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</si>
  <si>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</si>
  <si>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</si>
  <si>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</si>
  <si>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</si>
  <si>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</si>
  <si>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</si>
  <si>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</si>
  <si>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</si>
  <si>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</si>
  <si>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</si>
  <si>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</si>
  <si>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</si>
  <si>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</si>
  <si>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</si>
  <si>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</si>
  <si>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</si>
  <si>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</si>
  <si>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</si>
  <si>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</si>
  <si>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</si>
  <si>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</si>
  <si>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</si>
  <si>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</si>
  <si>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</si>
  <si>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</si>
  <si>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</si>
  <si>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</si>
  <si>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</si>
  <si>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</si>
  <si>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</si>
  <si>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</si>
  <si>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</si>
  <si>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</si>
  <si>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</si>
  <si>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</si>
  <si>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</si>
  <si>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</si>
  <si>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</si>
  <si>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</si>
  <si>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</si>
  <si>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</si>
  <si>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</si>
  <si>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</si>
  <si>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</si>
  <si>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</si>
  <si>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</si>
  <si>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</si>
  <si>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</si>
  <si>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</si>
  <si>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</si>
  <si>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</si>
  <si>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</si>
  <si>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</si>
  <si>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</si>
  <si>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</si>
  <si>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</si>
  <si>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</si>
  <si>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</si>
  <si>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</si>
  <si>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</si>
  <si>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</si>
  <si>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</si>
  <si>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</si>
  <si>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</si>
  <si>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</si>
  <si>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</si>
  <si>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</si>
  <si>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</si>
  <si>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</si>
  <si>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</si>
  <si>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</si>
  <si>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</si>
  <si>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</si>
  <si>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</si>
  <si>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</si>
  <si>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</si>
  <si>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</si>
  <si>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</si>
  <si>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</si>
  <si>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</si>
  <si>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</si>
  <si>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</si>
  <si>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</si>
  <si>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</si>
  <si>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</si>
  <si>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</si>
  <si>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</si>
  <si>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</si>
  <si>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</si>
  <si>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</si>
  <si>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</si>
  <si>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</si>
  <si>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</si>
  <si>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</si>
  <si>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</si>
  <si>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</si>
  <si>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</si>
  <si>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</si>
  <si>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</si>
  <si>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</si>
  <si>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</si>
  <si>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</si>
  <si>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</si>
  <si>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</si>
  <si>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</si>
  <si>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</si>
  <si>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</si>
  <si>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</si>
  <si>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</si>
  <si>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</si>
  <si>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</si>
  <si>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</si>
  <si>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</si>
  <si>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</si>
  <si>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</si>
  <si>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</si>
  <si>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</si>
  <si>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</si>
  <si>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</si>
  <si>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</si>
  <si>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</si>
  <si>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</si>
  <si>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</si>
  <si>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</si>
  <si>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</si>
  <si>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</si>
  <si>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</si>
  <si>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</si>
  <si>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</si>
  <si>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</si>
  <si>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</si>
  <si>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</si>
  <si>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</si>
  <si>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</si>
  <si>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</si>
  <si>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</si>
  <si>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</si>
  <si>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</si>
  <si>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</si>
  <si>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</si>
  <si>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</si>
  <si>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</si>
  <si>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</si>
  <si>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</si>
  <si>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</si>
  <si>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</si>
  <si>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</si>
  <si>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</si>
  <si>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</si>
  <si>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</si>
  <si>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</si>
  <si>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</si>
  <si>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</si>
  <si>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</si>
  <si>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</si>
  <si>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</si>
  <si>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</si>
  <si>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</si>
  <si>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</si>
  <si>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</si>
  <si>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</si>
  <si>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</si>
  <si>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</si>
  <si>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</si>
  <si>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</si>
  <si>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</si>
  <si>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</si>
  <si>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</si>
  <si>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</si>
  <si>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</si>
  <si>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</si>
  <si>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</si>
  <si>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</si>
  <si>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</si>
  <si>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</si>
  <si>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</si>
  <si>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</si>
  <si>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</si>
  <si>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</si>
  <si>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</si>
  <si>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</si>
  <si>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</si>
  <si>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</si>
  <si>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</si>
  <si>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</si>
  <si>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</si>
  <si>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</si>
  <si>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</si>
  <si>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</si>
  <si>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</si>
  <si>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</si>
  <si>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</si>
  <si>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</si>
  <si>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</si>
  <si>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</si>
  <si>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</si>
  <si>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</si>
  <si>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</si>
  <si>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</si>
  <si>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</si>
  <si>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</si>
  <si>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</si>
  <si>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</si>
  <si>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</si>
  <si>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</si>
  <si>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</si>
  <si>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</si>
  <si>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</si>
  <si>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</si>
  <si>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</si>
  <si>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</si>
  <si>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</si>
  <si>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</si>
  <si>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</si>
  <si>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</si>
  <si>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</si>
  <si>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</si>
  <si>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</si>
  <si>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</si>
  <si>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</si>
  <si>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</si>
  <si>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</si>
  <si>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</si>
  <si>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</si>
  <si>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</si>
  <si>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</si>
  <si>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</si>
  <si>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</si>
  <si>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</si>
  <si>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</si>
  <si>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</si>
  <si>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</si>
  <si>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</si>
  <si>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</si>
  <si>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</si>
  <si>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</si>
  <si>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</si>
  <si>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</si>
  <si>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</si>
  <si>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</si>
  <si>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</si>
  <si>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</si>
  <si>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</si>
  <si>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</si>
  <si>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</si>
  <si>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</si>
  <si>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</si>
  <si>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</si>
  <si>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</si>
  <si>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</si>
  <si>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</si>
  <si>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</si>
  <si>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</si>
  <si>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</si>
  <si>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</si>
  <si>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</si>
  <si>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</si>
  <si>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</si>
  <si>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</si>
  <si>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</si>
  <si>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</si>
  <si>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</si>
  <si>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</si>
  <si>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</si>
  <si>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</si>
  <si>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</si>
  <si>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</si>
  <si>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</si>
  <si>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</si>
  <si>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</si>
  <si>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</si>
  <si>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</si>
  <si>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</si>
  <si>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</si>
  <si>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</si>
  <si>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</si>
  <si>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</si>
  <si>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</si>
  <si>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</si>
  <si>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</si>
  <si>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</si>
  <si>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</si>
  <si>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</si>
  <si>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</si>
  <si>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</si>
  <si>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</si>
  <si>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</si>
  <si>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</si>
  <si>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</si>
  <si>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</si>
  <si>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</si>
  <si>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</si>
  <si>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</si>
  <si>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</si>
  <si>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</si>
  <si>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</si>
  <si>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</si>
  <si>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</si>
  <si>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</si>
  <si>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</si>
  <si>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</si>
  <si>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</si>
  <si>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</si>
  <si>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</si>
  <si>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</si>
  <si>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</si>
  <si>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</si>
  <si>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</si>
  <si>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</si>
  <si>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</si>
  <si>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</si>
  <si>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</si>
  <si>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</si>
  <si>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</si>
  <si>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</si>
  <si>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</si>
  <si>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</si>
  <si>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</si>
  <si>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</si>
  <si>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</si>
  <si>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</si>
  <si>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</si>
  <si>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</si>
  <si>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</si>
  <si>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</si>
  <si>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</si>
  <si>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</si>
  <si>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</si>
  <si>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</si>
  <si>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</si>
  <si>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</si>
  <si>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</si>
  <si>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</si>
  <si>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</si>
  <si>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</si>
  <si>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</si>
  <si>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</si>
  <si>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</si>
  <si>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</si>
  <si>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</si>
  <si>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</si>
  <si>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</si>
  <si>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</si>
  <si>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</si>
  <si>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</si>
  <si>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</si>
  <si>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</si>
  <si>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</si>
  <si>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</si>
  <si>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</si>
  <si>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</si>
  <si>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</si>
  <si>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</si>
  <si>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</si>
  <si>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</si>
  <si>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</si>
  <si>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</si>
  <si>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</si>
  <si>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</si>
  <si>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</si>
  <si>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</si>
  <si>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</si>
  <si>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</si>
  <si>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</si>
  <si>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</si>
  <si>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</si>
  <si>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</si>
  <si>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</si>
  <si>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</si>
  <si>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</si>
  <si>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</si>
  <si>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</si>
  <si>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</si>
  <si>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</si>
  <si>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</si>
  <si>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</si>
  <si>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</si>
  <si>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</si>
  <si>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</si>
  <si>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</si>
  <si>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</si>
  <si>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</si>
  <si>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</si>
  <si>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</si>
  <si>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</si>
  <si>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</si>
  <si>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</si>
  <si>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</si>
  <si>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</si>
  <si>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</si>
  <si>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</si>
  <si>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</si>
  <si>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</si>
  <si>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</si>
  <si>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</si>
  <si>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</si>
  <si>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</si>
  <si>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</si>
  <si>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</si>
  <si>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</si>
  <si>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</si>
  <si>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</si>
  <si>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</si>
  <si>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</si>
  <si>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</si>
  <si>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</si>
  <si>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</si>
  <si>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</si>
  <si>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</si>
  <si>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</si>
  <si>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</si>
  <si>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</si>
  <si>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</si>
  <si>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</si>
  <si>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</si>
  <si>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</si>
  <si>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</si>
  <si>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</si>
  <si>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</si>
  <si>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</si>
  <si>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</si>
  <si>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</si>
  <si>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</si>
  <si>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</si>
  <si>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</si>
  <si>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</si>
  <si>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</si>
  <si>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</si>
  <si>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</si>
  <si>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</si>
  <si>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</si>
  <si>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</si>
  <si>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</si>
  <si>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</si>
  <si>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</si>
  <si>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</si>
  <si>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</si>
  <si>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</si>
  <si>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</si>
  <si>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</si>
  <si>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</si>
  <si>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</si>
  <si>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</si>
  <si>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</si>
  <si>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</si>
  <si>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</si>
  <si>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</si>
  <si>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</si>
  <si>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</si>
  <si>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</si>
  <si>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</si>
  <si>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</si>
  <si>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</si>
  <si>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</si>
  <si>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</si>
  <si>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</si>
  <si>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</si>
  <si>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</si>
  <si>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</si>
  <si>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</si>
  <si>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</si>
  <si>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</si>
  <si>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</si>
  <si>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</si>
  <si>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</si>
  <si>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</si>
  <si>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</si>
  <si>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</si>
  <si>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</si>
  <si>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</si>
  <si>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</si>
  <si>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</si>
  <si>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</si>
  <si>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</si>
  <si>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</si>
  <si>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</si>
  <si>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</si>
  <si>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</si>
  <si>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</si>
  <si>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</si>
  <si>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</si>
  <si>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</si>
  <si>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</si>
  <si>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</si>
  <si>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</si>
  <si>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</si>
  <si>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</si>
  <si>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</si>
  <si>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</si>
  <si>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</si>
  <si>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</si>
  <si>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</si>
  <si>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</si>
  <si>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</si>
  <si>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</si>
  <si>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</si>
  <si>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</si>
  <si>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</si>
  <si>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</si>
  <si>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</si>
  <si>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</si>
  <si>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</si>
  <si>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</si>
  <si>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</si>
  <si>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</si>
  <si>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</si>
  <si>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</si>
  <si>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</si>
  <si>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</si>
  <si>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</si>
  <si>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</si>
  <si>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</si>
  <si>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</si>
  <si>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</si>
  <si>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</si>
  <si>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</si>
  <si>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</si>
  <si>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</si>
  <si>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</si>
  <si>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</si>
  <si>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</si>
  <si>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</si>
  <si>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</si>
  <si>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</si>
  <si>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</si>
  <si>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</si>
  <si>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</si>
  <si>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</si>
  <si>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</si>
  <si>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</si>
  <si>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</si>
  <si>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</si>
  <si>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</si>
  <si>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</si>
  <si>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</si>
  <si>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</si>
  <si>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</si>
  <si>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</si>
  <si>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</si>
  <si>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</si>
  <si>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</si>
  <si>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</si>
  <si>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</si>
  <si>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</si>
  <si>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</si>
  <si>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</si>
  <si>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</si>
  <si>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</si>
  <si>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</si>
  <si>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</si>
  <si>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</si>
  <si>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</si>
  <si>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</si>
  <si>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</si>
  <si>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</si>
  <si>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</si>
  <si>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</si>
  <si>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</si>
  <si>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</si>
  <si>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</si>
  <si>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</si>
  <si>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</si>
  <si>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</si>
  <si>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</si>
  <si>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</si>
  <si>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</si>
  <si>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</si>
  <si>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</si>
  <si>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</si>
  <si>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</si>
  <si>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</si>
  <si>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</si>
  <si>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</si>
  <si>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</si>
  <si>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</si>
  <si>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</si>
  <si>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</si>
  <si>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</si>
  <si>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</si>
  <si>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</si>
  <si>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</si>
  <si>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</si>
  <si>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</si>
  <si>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</si>
  <si>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</si>
  <si>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</si>
  <si>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</si>
  <si>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</si>
  <si>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</si>
  <si>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</si>
  <si>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</si>
  <si>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</si>
  <si>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</si>
  <si>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</si>
  <si>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</si>
  <si>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</si>
  <si>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</si>
  <si>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</si>
  <si>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</si>
  <si>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</si>
  <si>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</si>
  <si>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</si>
  <si>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</si>
  <si>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</si>
  <si>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</si>
  <si>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</si>
  <si>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</si>
  <si>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</si>
  <si>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</si>
  <si>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</si>
  <si>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</si>
  <si>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</si>
  <si>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</si>
  <si>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</si>
  <si>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</si>
  <si>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</si>
  <si>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</si>
  <si>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</si>
  <si>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</si>
  <si>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</si>
  <si>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</si>
  <si>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</si>
  <si>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</si>
  <si>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</si>
  <si>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</si>
  <si>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</si>
  <si>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</si>
  <si>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</si>
  <si>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</si>
  <si>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</si>
  <si>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</si>
  <si>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</si>
  <si>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</si>
  <si>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</si>
  <si>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</si>
  <si>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</si>
  <si>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</si>
  <si>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</si>
  <si>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</si>
  <si>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</si>
  <si>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</si>
  <si>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</si>
  <si>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</si>
  <si>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</si>
  <si>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</si>
  <si>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</si>
  <si>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</si>
  <si>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</si>
  <si>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</si>
  <si>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</si>
  <si>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</si>
  <si>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</si>
  <si>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</si>
  <si>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</si>
  <si>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</si>
  <si>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</si>
  <si>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</si>
  <si>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</si>
  <si>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</si>
  <si>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</si>
  <si>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</si>
  <si>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</si>
  <si>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</si>
  <si>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</si>
  <si>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</si>
  <si>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</si>
  <si>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</si>
  <si>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</si>
  <si>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</si>
  <si>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</si>
  <si>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</si>
  <si>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</si>
  <si>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</si>
  <si>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</si>
  <si>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</si>
  <si>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</si>
  <si>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</si>
  <si>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</si>
  <si>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</si>
  <si>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</si>
  <si>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</si>
  <si>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</si>
  <si>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</si>
  <si>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</si>
  <si>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</si>
  <si>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</si>
  <si>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</si>
  <si>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</si>
  <si>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</si>
  <si>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</si>
  <si>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</si>
  <si>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</si>
  <si>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</si>
  <si>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</si>
  <si>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</si>
  <si>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</si>
  <si>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</si>
  <si>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</si>
  <si>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</si>
  <si>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</si>
  <si>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</si>
  <si>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</si>
  <si>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</si>
  <si>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</si>
  <si>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</si>
  <si>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</si>
  <si>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</si>
  <si>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</si>
  <si>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</si>
  <si>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</si>
  <si>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</si>
  <si>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</si>
  <si>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</si>
  <si>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</si>
  <si>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</si>
  <si>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</si>
  <si>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</si>
  <si>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</si>
  <si>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</si>
  <si>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</si>
  <si>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</si>
  <si>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</si>
  <si>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</si>
  <si>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</si>
  <si>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</si>
  <si>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</si>
  <si>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</si>
  <si>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</si>
  <si>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</si>
  <si>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</si>
  <si>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</si>
  <si>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</si>
  <si>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</si>
  <si>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</si>
  <si>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</si>
  <si>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</si>
  <si>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</si>
  <si>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</si>
  <si>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</si>
  <si>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</si>
  <si>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</si>
  <si>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</si>
  <si>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</si>
  <si>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</si>
  <si>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</si>
  <si>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</si>
  <si>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</si>
  <si>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</si>
  <si>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</si>
  <si>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</si>
  <si>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</si>
  <si>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</si>
  <si>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</si>
  <si>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</si>
  <si>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</si>
  <si>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</si>
  <si>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</si>
  <si>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</si>
  <si>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</si>
  <si>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</si>
  <si>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</si>
  <si>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</si>
  <si>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</si>
  <si>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</si>
  <si>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</si>
  <si>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</si>
  <si>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</si>
  <si>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</si>
  <si>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</si>
  <si>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</si>
  <si>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</si>
  <si>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</si>
  <si>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</si>
  <si>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</si>
  <si>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</si>
  <si>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</si>
  <si>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</si>
  <si>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</si>
  <si>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</si>
  <si>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</si>
  <si>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</si>
  <si>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</si>
  <si>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</si>
  <si>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</si>
  <si>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</si>
  <si>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</si>
  <si>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</si>
  <si>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</si>
  <si>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</si>
  <si>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</si>
  <si>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</si>
  <si>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</si>
  <si>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</si>
  <si>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</si>
  <si>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</si>
  <si>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</si>
  <si>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</si>
  <si>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</si>
  <si>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</si>
  <si>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</si>
  <si>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</si>
  <si>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</si>
  <si>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</si>
  <si>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</si>
  <si>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</si>
  <si>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</si>
  <si>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</si>
  <si>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</si>
  <si>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</si>
  <si>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</si>
  <si>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</si>
  <si>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</si>
  <si>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</si>
  <si>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</si>
  <si>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</si>
  <si>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</si>
  <si>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</si>
  <si>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</si>
  <si>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</si>
  <si>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</si>
  <si>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</si>
  <si>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</si>
  <si>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</si>
  <si>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</si>
  <si>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</si>
  <si>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</si>
  <si>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</si>
  <si>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</si>
  <si>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</si>
  <si>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</si>
  <si>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</si>
  <si>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</si>
  <si>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</si>
  <si>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</si>
  <si>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</si>
  <si>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</si>
  <si>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</si>
  <si>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</si>
  <si>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</si>
  <si>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</si>
  <si>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</si>
  <si>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</si>
  <si>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</si>
  <si>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</si>
  <si>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</si>
  <si>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</si>
  <si>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</si>
  <si>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</si>
  <si>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</si>
  <si>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</si>
  <si>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</si>
  <si>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</si>
  <si>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</si>
  <si>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</si>
  <si>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</si>
  <si>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</si>
  <si>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</si>
  <si>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</si>
  <si>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</si>
  <si>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</si>
  <si>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</si>
  <si>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</si>
  <si>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</si>
  <si>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</si>
  <si>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</si>
  <si>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</si>
  <si>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</si>
  <si>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</si>
  <si>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</si>
  <si>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</si>
  <si>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</si>
  <si>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</si>
  <si>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</si>
  <si>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</si>
  <si>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</si>
  <si>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</si>
  <si>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</si>
  <si>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</si>
  <si>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</si>
  <si>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</si>
  <si>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</si>
  <si>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</si>
  <si>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</si>
  <si>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</si>
  <si>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</si>
  <si>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</si>
  <si>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</si>
  <si>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</si>
  <si>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</si>
  <si>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</si>
  <si>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</si>
  <si>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</si>
  <si>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</si>
  <si>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</si>
  <si>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</si>
  <si>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</si>
  <si>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</si>
  <si>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</si>
  <si>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</si>
  <si>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</si>
  <si>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</si>
  <si>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</si>
  <si>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</si>
  <si>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</si>
  <si>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</si>
  <si>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</si>
  <si>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</si>
  <si>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</si>
  <si>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</si>
  <si>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</si>
  <si>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</si>
  <si>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</si>
  <si>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</si>
  <si>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</si>
  <si>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</si>
  <si>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</si>
  <si>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</si>
  <si>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</si>
  <si>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</si>
  <si>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</si>
  <si>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</si>
  <si>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</si>
  <si>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</si>
  <si>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</si>
  <si>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</si>
  <si>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</si>
  <si>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</si>
  <si>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</si>
  <si>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</si>
  <si>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</si>
  <si>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</si>
  <si>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</si>
  <si>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</si>
  <si>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</si>
  <si>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</si>
  <si>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</si>
  <si>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</si>
  <si>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</si>
  <si>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</si>
  <si>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</si>
  <si>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</si>
  <si>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</si>
  <si>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</si>
  <si>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</si>
  <si>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</si>
  <si>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</si>
  <si>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</si>
  <si>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</si>
  <si>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</si>
  <si>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</si>
  <si>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</si>
  <si>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</si>
  <si>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</si>
  <si>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</si>
  <si>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</si>
  <si>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</si>
  <si>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</si>
  <si>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</si>
  <si>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</si>
  <si>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</si>
  <si>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</si>
  <si>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</si>
  <si>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</si>
  <si>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</si>
  <si>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</si>
  <si>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</si>
  <si>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</si>
  <si>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</si>
  <si>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</si>
  <si>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</si>
  <si>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</si>
  <si>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</si>
  <si>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</si>
  <si>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</si>
  <si>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</si>
  <si>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</si>
  <si>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</si>
  <si>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</si>
  <si>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</si>
  <si>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</si>
  <si>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</si>
  <si>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</si>
  <si>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</si>
  <si>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</si>
  <si>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</si>
  <si>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</si>
  <si>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</si>
  <si>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</si>
  <si>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</si>
  <si>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</si>
  <si>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</si>
  <si>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</si>
  <si>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</si>
  <si>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</si>
  <si>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</si>
  <si>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</si>
  <si>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</si>
  <si>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</si>
  <si>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</si>
  <si>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</si>
  <si>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</si>
  <si>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</si>
  <si>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</si>
  <si>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</si>
  <si>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</si>
  <si>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</si>
  <si>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</si>
  <si>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</si>
  <si>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</si>
  <si>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</si>
  <si>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</si>
  <si>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</si>
  <si>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</si>
  <si>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</si>
  <si>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</si>
  <si>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</si>
  <si>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</si>
  <si>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</si>
  <si>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</si>
  <si>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</si>
  <si>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</si>
  <si>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</si>
  <si>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</si>
  <si>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</si>
  <si>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</si>
  <si>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</si>
  <si>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</si>
  <si>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</si>
  <si>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</si>
  <si>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</si>
  <si>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</si>
  <si>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</si>
  <si>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</si>
  <si>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</si>
  <si>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</si>
  <si>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</si>
  <si>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</si>
  <si>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</si>
  <si>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</si>
  <si>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</si>
  <si>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</si>
  <si>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</si>
  <si>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</si>
  <si>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</si>
  <si>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</si>
  <si>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</si>
  <si>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</si>
  <si>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</si>
  <si>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</si>
  <si>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</si>
  <si>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</si>
  <si>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</si>
  <si>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</si>
  <si>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</si>
  <si>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</si>
  <si>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</si>
  <si>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</si>
  <si>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</si>
  <si>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</si>
  <si>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</si>
  <si>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</si>
  <si>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</si>
  <si>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</si>
  <si>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</si>
  <si>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</si>
  <si>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</si>
  <si>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</si>
  <si>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</si>
  <si>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</si>
  <si>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</si>
  <si>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</si>
  <si>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</si>
  <si>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</si>
  <si>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</si>
  <si>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</si>
  <si>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</si>
  <si>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</si>
  <si>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</si>
  <si>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</si>
  <si>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</si>
  <si>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</si>
  <si>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</si>
  <si>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</si>
  <si>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</si>
  <si>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</si>
  <si>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</si>
  <si>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</si>
  <si>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</si>
  <si>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</si>
  <si>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</si>
  <si>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</si>
  <si>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</si>
  <si>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</si>
  <si>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</si>
  <si>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</si>
  <si>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</si>
  <si>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</si>
  <si>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</si>
  <si>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</si>
  <si>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</si>
  <si>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</si>
  <si>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</si>
  <si>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</si>
  <si>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</si>
  <si>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</si>
  <si>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</si>
  <si>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</si>
  <si>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</si>
  <si>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</si>
  <si>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</si>
  <si>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</si>
  <si>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</si>
  <si>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</si>
  <si>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</si>
  <si>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</si>
  <si>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</si>
  <si>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</si>
  <si>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</si>
  <si>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</si>
  <si>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</si>
  <si>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</si>
  <si>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</si>
  <si>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</si>
  <si>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</si>
  <si>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</si>
  <si>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</si>
  <si>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</si>
  <si>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</si>
  <si>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</si>
  <si>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</si>
  <si>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</si>
  <si>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</si>
  <si>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</si>
  <si>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</si>
  <si>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</si>
  <si>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</si>
  <si>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</si>
  <si>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</si>
  <si>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</si>
  <si>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</si>
  <si>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</si>
  <si>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</si>
  <si>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</si>
  <si>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</si>
  <si>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</si>
  <si>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</si>
  <si>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</si>
  <si>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</si>
  <si>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</si>
  <si>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</si>
  <si>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</si>
  <si>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</si>
  <si>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</si>
  <si>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</si>
  <si>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</si>
  <si>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</si>
  <si>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</si>
  <si>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</si>
  <si>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</si>
  <si>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</si>
  <si>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</si>
  <si>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</si>
  <si>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</si>
  <si>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</si>
  <si>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</si>
  <si>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</si>
  <si>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</si>
  <si>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</si>
  <si>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</si>
  <si>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</si>
  <si>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</si>
  <si>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</si>
  <si>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</si>
  <si>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</si>
  <si>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</si>
  <si>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</si>
  <si>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</si>
  <si>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</si>
  <si>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</si>
  <si>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</si>
  <si>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</si>
  <si>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</si>
  <si>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</si>
  <si>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</si>
  <si>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</si>
  <si>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</si>
  <si>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</si>
  <si>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</si>
  <si>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</si>
  <si>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</si>
  <si>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</si>
  <si>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</si>
  <si>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</si>
  <si>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</si>
  <si>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</si>
  <si>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</si>
  <si>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</si>
  <si>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</si>
  <si>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</si>
  <si>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</si>
  <si>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</si>
  <si>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</si>
  <si>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</si>
  <si>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</si>
  <si>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</si>
  <si>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</si>
  <si>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</si>
  <si>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</si>
  <si>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</si>
  <si>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</si>
  <si>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</si>
  <si>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</si>
  <si>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</si>
  <si>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</si>
  <si>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</si>
  <si>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</si>
  <si>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</si>
  <si>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</si>
  <si>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</si>
  <si>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</si>
  <si>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</si>
  <si>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</si>
  <si>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</si>
  <si>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</si>
  <si>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</si>
  <si>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</si>
  <si>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</si>
  <si>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</si>
  <si>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</si>
  <si>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</si>
  <si>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</si>
  <si>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</si>
  <si>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</si>
  <si>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</si>
  <si>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</si>
  <si>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</si>
  <si>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</si>
  <si>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</si>
  <si>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</si>
  <si>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</si>
  <si>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</si>
  <si>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</si>
  <si>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</si>
  <si>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</si>
  <si>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</si>
  <si>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</si>
  <si>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</si>
  <si>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</si>
  <si>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</si>
  <si>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</si>
  <si>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</si>
  <si>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</si>
  <si>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</si>
  <si>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</si>
  <si>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</si>
  <si>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</si>
  <si>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</si>
  <si>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</si>
  <si>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</si>
  <si>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</si>
  <si>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</si>
  <si>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</si>
  <si>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</si>
  <si>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</si>
  <si>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</si>
  <si>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</si>
  <si>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</si>
  <si>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</si>
  <si>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</si>
  <si>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</si>
  <si>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</si>
  <si>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</si>
  <si>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</si>
  <si>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</si>
  <si>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</si>
  <si>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</si>
  <si>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</si>
  <si>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</si>
  <si>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</si>
  <si>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</si>
  <si>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</si>
  <si>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</si>
  <si>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</si>
  <si>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</si>
  <si>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</si>
  <si>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</si>
  <si>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</si>
  <si>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</si>
  <si>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</si>
  <si>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</si>
  <si>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</si>
  <si>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</si>
  <si>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</si>
  <si>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</si>
  <si>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</si>
  <si>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</si>
  <si>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</si>
  <si>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</si>
  <si>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</si>
  <si>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</si>
  <si>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</si>
  <si>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</si>
  <si>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</si>
  <si>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</si>
  <si>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</si>
  <si>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</si>
  <si>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</si>
  <si>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</si>
  <si>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</si>
  <si>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</si>
  <si>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</si>
  <si>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</si>
  <si>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</si>
  <si>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</si>
  <si>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</si>
  <si>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</si>
  <si>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</si>
  <si>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</si>
  <si>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</si>
  <si>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</si>
  <si>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</si>
  <si>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</si>
  <si>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</si>
  <si>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</si>
  <si>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</si>
  <si>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</si>
  <si>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</si>
  <si>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</si>
  <si>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</si>
  <si>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</si>
  <si>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</si>
  <si>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</si>
  <si>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</si>
  <si>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</si>
  <si>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</si>
  <si>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</si>
  <si>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</si>
  <si>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</si>
  <si>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</si>
  <si>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</si>
  <si>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</si>
  <si>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</si>
  <si>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</si>
  <si>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</si>
  <si>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</si>
  <si>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</si>
  <si>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</si>
  <si>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</si>
  <si>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</si>
  <si>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</si>
  <si>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</si>
  <si>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</si>
  <si>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</si>
  <si>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</si>
  <si>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</si>
  <si>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</si>
  <si>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</si>
  <si>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</si>
  <si>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</si>
  <si>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</si>
  <si>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</si>
  <si>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</si>
  <si>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</si>
  <si>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</si>
  <si>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</si>
  <si>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</si>
  <si>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</si>
  <si>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</si>
  <si>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</si>
  <si>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</si>
  <si>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</si>
  <si>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</si>
  <si>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</si>
  <si>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</si>
  <si>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</si>
  <si>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</si>
  <si>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</si>
  <si>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</si>
  <si>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</si>
  <si>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</si>
  <si>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</si>
  <si>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</si>
  <si>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</si>
  <si>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</si>
  <si>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</si>
  <si>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</si>
  <si>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</si>
  <si>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</si>
  <si>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</si>
  <si>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</si>
  <si>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</si>
  <si>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</si>
  <si>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</si>
  <si>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</si>
  <si>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</si>
  <si>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</si>
  <si>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</si>
  <si>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</si>
  <si>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</si>
  <si>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</si>
  <si>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</si>
  <si>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</si>
  <si>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</si>
  <si>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</si>
  <si>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</si>
  <si>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</si>
  <si>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</si>
  <si>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</si>
  <si>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</si>
  <si>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</si>
  <si>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</si>
  <si>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</si>
  <si>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</si>
  <si>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</si>
  <si>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</si>
  <si>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</si>
  <si>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</si>
  <si>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</si>
  <si>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</si>
  <si>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</si>
  <si>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</si>
  <si>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</si>
  <si>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</si>
  <si>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</si>
  <si>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</si>
  <si>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</si>
  <si>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</si>
  <si>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</si>
  <si>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</si>
  <si>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</si>
  <si>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</si>
  <si>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</si>
  <si>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</si>
  <si>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</si>
  <si>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</si>
  <si>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</si>
  <si>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</si>
  <si>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</si>
  <si>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</si>
  <si>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</si>
  <si>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</si>
  <si>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</si>
  <si>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</si>
  <si>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</si>
  <si>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</si>
  <si>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</si>
  <si>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</si>
  <si>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</si>
  <si>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</si>
  <si>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</si>
  <si>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</si>
  <si>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</si>
  <si>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</si>
  <si>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</si>
  <si>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</si>
  <si>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</si>
  <si>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</si>
  <si>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</si>
  <si>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</si>
  <si>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</si>
  <si>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</si>
  <si>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</si>
  <si>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</si>
  <si>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</si>
  <si>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</si>
  <si>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</si>
  <si>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</si>
  <si>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</si>
  <si>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</si>
  <si>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</si>
  <si>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</si>
  <si>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</si>
  <si>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</si>
  <si>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</si>
  <si>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</si>
  <si>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</si>
  <si>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</si>
  <si>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</si>
  <si>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</si>
  <si>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</si>
  <si>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</si>
  <si>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</si>
  <si>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</si>
  <si>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</si>
  <si>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</si>
  <si>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</si>
  <si>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</si>
  <si>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</si>
  <si>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</si>
  <si>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</si>
  <si>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</si>
  <si>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</si>
  <si>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</si>
  <si>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</si>
  <si>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</si>
  <si>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</si>
  <si>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</si>
  <si>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</si>
  <si>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</si>
  <si>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</si>
  <si>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</si>
  <si>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</si>
  <si>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</si>
  <si>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</si>
  <si>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</si>
  <si>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</si>
  <si>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</si>
  <si>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</si>
  <si>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</si>
  <si>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</si>
  <si>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</si>
  <si>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</si>
  <si>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</si>
  <si>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</si>
  <si>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</si>
  <si>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</si>
  <si>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</si>
  <si>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</si>
  <si>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</si>
  <si>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</si>
  <si>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</si>
  <si>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</si>
  <si>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</si>
  <si>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</si>
  <si>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</si>
  <si>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</si>
  <si>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</si>
  <si>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</si>
  <si>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</si>
  <si>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</si>
  <si>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</si>
  <si>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</si>
  <si>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</si>
  <si>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</si>
  <si>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</si>
  <si>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</si>
  <si>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</si>
  <si>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</si>
  <si>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</si>
  <si>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</si>
  <si>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</si>
  <si>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</si>
  <si>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</si>
  <si>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</si>
  <si>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</si>
  <si>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</si>
  <si>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</si>
  <si>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</si>
  <si>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</si>
  <si>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</si>
  <si>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</si>
  <si>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</si>
  <si>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</si>
  <si>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</si>
  <si>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</si>
  <si>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</si>
  <si>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</si>
  <si>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</si>
  <si>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</si>
  <si>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</si>
  <si>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</si>
  <si>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</si>
  <si>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</si>
  <si>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</si>
  <si>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</si>
  <si>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</si>
  <si>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</si>
  <si>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</si>
  <si>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</si>
  <si>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</si>
  <si>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</si>
  <si>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</si>
  <si>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</si>
  <si>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</si>
  <si>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</si>
  <si>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</si>
  <si>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</si>
  <si>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</si>
  <si>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</si>
  <si>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</si>
  <si>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</si>
  <si>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</si>
  <si>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</si>
  <si>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</si>
  <si>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</si>
  <si>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</si>
  <si>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</si>
  <si>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</si>
  <si>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</si>
  <si>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</si>
  <si>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</si>
  <si>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</si>
  <si>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</si>
  <si>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</si>
  <si>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</si>
  <si>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</si>
  <si>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</si>
  <si>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</si>
  <si>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</si>
  <si>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</si>
  <si>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</si>
  <si>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</si>
  <si>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</si>
  <si>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</si>
  <si>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</si>
  <si>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</si>
  <si>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</si>
  <si>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</si>
  <si>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</si>
  <si>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</si>
  <si>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</si>
  <si>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</si>
  <si>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</si>
  <si>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</si>
  <si>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</si>
  <si>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</si>
  <si>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</si>
  <si>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</si>
  <si>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</si>
  <si>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</si>
  <si>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</si>
  <si>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</si>
  <si>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</si>
  <si>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</si>
  <si>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</si>
  <si>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</si>
  <si>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</si>
  <si>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</si>
  <si>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</si>
  <si>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</si>
  <si>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</si>
  <si>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</si>
  <si>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</si>
  <si>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</si>
  <si>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</si>
  <si>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</si>
  <si>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</si>
  <si>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</si>
  <si>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</si>
  <si>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</si>
  <si>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</si>
  <si>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</si>
  <si>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</si>
  <si>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</si>
  <si>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</si>
  <si>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</si>
  <si>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</si>
  <si>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</si>
  <si>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</si>
  <si>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</si>
  <si>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</si>
  <si>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</si>
  <si>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</si>
  <si>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</si>
  <si>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</si>
  <si>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</si>
  <si>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</si>
  <si>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</si>
  <si>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</si>
  <si>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</si>
  <si>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</si>
  <si>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</si>
  <si>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</si>
  <si>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</si>
  <si>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</si>
  <si>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</si>
  <si>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</si>
  <si>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</si>
  <si>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</si>
  <si>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</si>
  <si>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</si>
  <si>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</si>
  <si>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</si>
  <si>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</si>
  <si>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</si>
  <si>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</si>
  <si>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</si>
  <si>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</si>
  <si>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</si>
  <si>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</si>
  <si>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</si>
  <si>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</si>
  <si>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</si>
  <si>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</si>
  <si>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</si>
  <si>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</si>
  <si>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</si>
  <si>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</si>
  <si>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</si>
  <si>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</si>
  <si>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</si>
  <si>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</si>
  <si>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</si>
  <si>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</si>
  <si>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</si>
  <si>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</si>
  <si>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</si>
  <si>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</si>
  <si>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</si>
  <si>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</si>
  <si>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</si>
  <si>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</si>
  <si>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</si>
  <si>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</si>
  <si>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</si>
  <si>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</si>
  <si>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</si>
  <si>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</si>
  <si>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</si>
  <si>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</si>
  <si>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</si>
  <si>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</si>
  <si>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</si>
  <si>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</si>
  <si>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</si>
  <si>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</si>
  <si>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</si>
  <si>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</si>
  <si>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</si>
  <si>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</si>
  <si>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</si>
  <si>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</si>
  <si>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</si>
  <si>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</si>
  <si>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</si>
  <si>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</si>
  <si>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</si>
  <si>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</si>
  <si>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</si>
  <si>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</si>
  <si>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</si>
  <si>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</si>
  <si>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</si>
  <si>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</si>
  <si>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</si>
  <si>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</si>
  <si>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</si>
  <si>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</si>
  <si>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</si>
  <si>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</si>
  <si>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</si>
  <si>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</si>
  <si>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</si>
  <si>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</si>
  <si>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</si>
  <si>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</si>
  <si>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</si>
  <si>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</si>
  <si>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</si>
  <si>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</si>
  <si>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</si>
  <si>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</si>
  <si>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</si>
  <si>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</si>
  <si>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</si>
  <si>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</si>
  <si>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</si>
  <si>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</si>
  <si>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</si>
  <si>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</si>
  <si>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</si>
  <si>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</si>
  <si>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</si>
  <si>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</si>
  <si>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</si>
  <si>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</si>
  <si>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</si>
  <si>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</si>
  <si>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</si>
  <si>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</si>
  <si>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</si>
  <si>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</si>
  <si>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</si>
  <si>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</si>
  <si>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</si>
  <si>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</si>
  <si>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</si>
  <si>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</si>
  <si>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</si>
  <si>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</si>
  <si>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</si>
  <si>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</si>
  <si>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</si>
  <si>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</si>
  <si>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</si>
  <si>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</si>
  <si>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</si>
  <si>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</si>
  <si>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</si>
  <si>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</si>
  <si>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</si>
  <si>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</si>
  <si>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</si>
  <si>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</si>
  <si>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</si>
  <si>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</si>
  <si>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</si>
  <si>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</si>
  <si>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</si>
  <si>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</si>
  <si>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</si>
  <si>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</si>
  <si>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</si>
  <si>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</si>
  <si>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</si>
  <si>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</si>
  <si>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</si>
  <si>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</si>
  <si>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</si>
  <si>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</si>
  <si>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</si>
  <si>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</si>
  <si>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</si>
  <si>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</si>
  <si>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</si>
  <si>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</si>
  <si>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</si>
  <si>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</si>
  <si>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</si>
  <si>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</si>
  <si>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</si>
  <si>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</si>
  <si>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</si>
  <si>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</si>
  <si>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</si>
  <si>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</si>
  <si>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</si>
  <si>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</si>
  <si>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</si>
  <si>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</si>
  <si>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</si>
  <si>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</si>
  <si>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</si>
  <si>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</si>
  <si>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</si>
  <si>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</si>
  <si>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</si>
  <si>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</si>
  <si>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</si>
  <si>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</si>
  <si>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</si>
  <si>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</si>
  <si>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</si>
  <si>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</si>
  <si>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</si>
  <si>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</si>
  <si>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</si>
  <si>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</si>
  <si>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</si>
  <si>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</si>
  <si>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</si>
  <si>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</si>
  <si>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</si>
  <si>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</si>
  <si>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</si>
  <si>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</si>
  <si>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</si>
  <si>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</si>
  <si>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</si>
  <si>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</si>
  <si>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</si>
  <si>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</si>
  <si>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</si>
  <si>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</si>
  <si>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</si>
  <si>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</si>
  <si>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</si>
  <si>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</si>
  <si>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</si>
  <si>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</si>
  <si>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</si>
  <si>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</si>
  <si>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</si>
  <si>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</si>
  <si>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</si>
  <si>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</si>
  <si>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</si>
  <si>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</si>
  <si>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</si>
  <si>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</si>
  <si>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</si>
  <si>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</si>
  <si>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</si>
  <si>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</si>
  <si>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</si>
  <si>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</si>
  <si>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</si>
  <si>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</si>
  <si>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</si>
  <si>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</si>
  <si>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</si>
  <si>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</si>
  <si>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</si>
  <si>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</si>
  <si>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</si>
  <si>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</si>
  <si>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</si>
  <si>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</si>
  <si>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</si>
  <si>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</si>
  <si>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</si>
  <si>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</si>
  <si>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</si>
  <si>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</si>
  <si>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</si>
  <si>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</si>
  <si>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</si>
  <si>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</si>
  <si>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</si>
  <si>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</si>
  <si>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</si>
  <si>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</si>
  <si>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</si>
  <si>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</si>
  <si>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</si>
  <si>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</si>
  <si>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</si>
  <si>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</si>
  <si>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</si>
  <si>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</si>
  <si>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</si>
  <si>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</si>
  <si>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</si>
  <si>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</si>
  <si>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</si>
  <si>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</si>
  <si>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</si>
  <si>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</si>
  <si>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</si>
  <si>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</si>
  <si>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</si>
  <si>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</si>
  <si>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</si>
  <si>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</si>
  <si>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</si>
  <si>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</si>
  <si>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</si>
  <si>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</si>
  <si>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</si>
  <si>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</si>
  <si>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</si>
  <si>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</si>
  <si>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</si>
  <si>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</si>
  <si>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</si>
  <si>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</si>
  <si>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</si>
  <si>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</si>
  <si>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</si>
  <si>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</si>
  <si>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</si>
  <si>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</si>
  <si>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</si>
  <si>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</si>
  <si>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</si>
  <si>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</si>
  <si>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</si>
  <si>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</si>
  <si>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</si>
  <si>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</si>
  <si>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</si>
  <si>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</si>
  <si>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</si>
  <si>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</si>
  <si>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</si>
  <si>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</si>
  <si>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</si>
  <si>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</si>
  <si>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</si>
  <si>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</si>
  <si>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</si>
  <si>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</si>
  <si>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</si>
  <si>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</si>
  <si>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</si>
  <si>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</si>
  <si>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</si>
  <si>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</si>
  <si>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</si>
  <si>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</si>
  <si>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</si>
  <si>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</si>
  <si>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</si>
  <si>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</si>
  <si>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</si>
  <si>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</si>
  <si>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</si>
  <si>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</si>
  <si>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</si>
  <si>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</si>
  <si>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</si>
  <si>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</si>
  <si>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</si>
  <si>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</si>
  <si>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</si>
  <si>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</si>
  <si>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</si>
  <si>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</si>
  <si>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</si>
  <si>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</si>
  <si>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</si>
  <si>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</si>
  <si>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</si>
  <si>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</si>
  <si>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</si>
  <si>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</si>
  <si>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</si>
  <si>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</si>
  <si>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</si>
  <si>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</si>
  <si>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</si>
  <si>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</si>
  <si>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</si>
  <si>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</si>
  <si>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</si>
  <si>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</si>
  <si>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</si>
  <si>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</si>
  <si>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</si>
  <si>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</si>
  <si>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</si>
  <si>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</si>
  <si>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</si>
  <si>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</si>
  <si>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</si>
  <si>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</si>
  <si>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</si>
  <si>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</si>
  <si>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</si>
  <si>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</si>
  <si>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</si>
  <si>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</si>
  <si>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</si>
  <si>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</si>
  <si>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</si>
  <si>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</si>
  <si>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</si>
  <si>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</si>
  <si>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</si>
  <si>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</si>
  <si>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</si>
  <si>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</si>
  <si>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</si>
  <si>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</si>
  <si>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</si>
  <si>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</si>
  <si>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</si>
  <si>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</si>
  <si>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</si>
  <si>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</si>
  <si>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</si>
  <si>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</si>
  <si>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</si>
  <si>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</si>
  <si>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</si>
  <si>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</si>
  <si>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</si>
  <si>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</si>
  <si>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</si>
  <si>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</si>
  <si>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</si>
  <si>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</si>
  <si>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</si>
  <si>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</si>
  <si>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</si>
  <si>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</si>
  <si>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</si>
  <si>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</si>
  <si>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</si>
  <si>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</si>
  <si>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</si>
  <si>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</si>
  <si>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</si>
  <si>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</si>
  <si>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</si>
  <si>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</si>
  <si>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</si>
  <si>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</si>
  <si>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</si>
  <si>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</si>
  <si>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</si>
  <si>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</si>
  <si>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</si>
  <si>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</si>
  <si>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</si>
  <si>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</si>
  <si>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</si>
  <si>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</si>
  <si>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</si>
  <si>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</si>
  <si>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</si>
  <si>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</si>
  <si>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</si>
  <si>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</si>
  <si>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</si>
  <si>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</si>
  <si>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</si>
  <si>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</si>
  <si>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</si>
  <si>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</si>
  <si>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</si>
  <si>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</si>
  <si>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</si>
  <si>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</si>
  <si>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</si>
  <si>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</si>
  <si>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</si>
  <si>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</si>
  <si>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</si>
  <si>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</si>
  <si>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</si>
  <si>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</si>
  <si>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</si>
  <si>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</si>
  <si>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</si>
  <si>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</si>
  <si>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</si>
  <si>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</si>
  <si>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</si>
  <si>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</si>
  <si>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</si>
  <si>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</si>
  <si>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</si>
  <si>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</si>
  <si>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</si>
  <si>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</si>
  <si>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</si>
  <si>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</si>
  <si>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</si>
  <si>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</si>
  <si>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</si>
  <si>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</si>
  <si>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</si>
  <si>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</si>
  <si>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</si>
  <si>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</si>
  <si>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</si>
  <si>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</si>
  <si>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</si>
  <si>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</si>
  <si>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</si>
  <si>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</si>
  <si>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</si>
  <si>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</si>
  <si>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</si>
  <si>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</si>
  <si>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</si>
  <si>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</si>
  <si>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</si>
  <si>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</si>
  <si>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</si>
  <si>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</si>
  <si>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</si>
  <si>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</si>
  <si>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</si>
  <si>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</si>
  <si>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</si>
  <si>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</si>
  <si>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</si>
  <si>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</si>
  <si>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</si>
  <si>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</si>
  <si>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</si>
  <si>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</si>
  <si>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</si>
  <si>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</si>
  <si>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</si>
  <si>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</si>
  <si>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</si>
  <si>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</si>
  <si>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</si>
  <si>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</si>
  <si>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</si>
  <si>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</si>
  <si>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</si>
  <si>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</si>
  <si>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</si>
  <si>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</si>
  <si>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</si>
  <si>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</si>
  <si>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</si>
  <si>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</si>
  <si>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</si>
  <si>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</si>
  <si>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</si>
  <si>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</si>
  <si>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</si>
  <si>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</si>
  <si>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</si>
  <si>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</si>
  <si>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</si>
  <si>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</si>
  <si>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</si>
  <si>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</si>
  <si>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</si>
  <si>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</si>
  <si>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</si>
  <si>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</si>
  <si>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</si>
  <si>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</si>
  <si>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</si>
  <si>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</si>
  <si>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</si>
  <si>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</si>
  <si>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</si>
  <si>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</si>
  <si>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</si>
  <si>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</si>
  <si>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</si>
  <si>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</si>
  <si>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</si>
  <si>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</si>
  <si>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</si>
  <si>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</si>
  <si>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</si>
  <si>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</si>
  <si>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</si>
  <si>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</si>
  <si>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</si>
  <si>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</si>
  <si>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</si>
  <si>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</si>
  <si>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</si>
  <si>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</si>
  <si>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</si>
  <si>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</si>
  <si>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</si>
  <si>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</si>
  <si>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</si>
  <si>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</si>
  <si>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</si>
  <si>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</si>
  <si>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</si>
  <si>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</si>
  <si>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</si>
  <si>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</si>
  <si>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</si>
  <si>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</si>
  <si>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</si>
  <si>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</si>
  <si>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</si>
  <si>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</si>
  <si>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</si>
  <si>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</si>
  <si>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</si>
  <si>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</si>
  <si>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</si>
  <si>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</si>
  <si>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</si>
  <si>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</si>
  <si>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</si>
  <si>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</si>
  <si>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</si>
  <si>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</si>
  <si>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</si>
  <si>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</si>
  <si>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</si>
  <si>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</si>
  <si>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</si>
  <si>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</si>
  <si>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</si>
  <si>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</si>
  <si>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</si>
  <si>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</si>
  <si>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</si>
  <si>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</si>
  <si>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</si>
  <si>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</si>
  <si>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</si>
  <si>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</si>
  <si>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</si>
  <si>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</si>
  <si>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</si>
  <si>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</si>
  <si>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</si>
  <si>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</si>
  <si>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</si>
  <si>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</si>
  <si>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</si>
  <si>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</si>
  <si>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</si>
  <si>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</si>
  <si>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</si>
  <si>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</si>
  <si>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</si>
  <si>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</si>
  <si>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</si>
  <si>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</si>
  <si>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</si>
  <si>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</si>
  <si>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</si>
  <si>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</si>
  <si>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</si>
  <si>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</si>
  <si>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</si>
  <si>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</si>
  <si>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</si>
  <si>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</si>
  <si>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</si>
  <si>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</si>
  <si>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</si>
  <si>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</si>
  <si>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</si>
  <si>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</si>
  <si>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</si>
  <si>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</si>
  <si>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</si>
  <si>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</si>
  <si>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</si>
  <si>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</si>
  <si>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</si>
  <si>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</si>
  <si>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</si>
  <si>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</si>
  <si>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</si>
  <si>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</si>
  <si>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</si>
  <si>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</si>
  <si>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</si>
  <si>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</si>
  <si>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</si>
  <si>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</si>
  <si>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</si>
  <si>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</si>
  <si>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</si>
  <si>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</si>
  <si>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</si>
  <si>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</si>
  <si>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</si>
  <si>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</si>
  <si>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</si>
  <si>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</si>
  <si>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</si>
  <si>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</si>
  <si>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</si>
  <si>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</si>
  <si>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</si>
  <si>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</si>
  <si>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</si>
  <si>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</si>
  <si>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</si>
  <si>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</si>
  <si>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</si>
  <si>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</si>
  <si>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</si>
  <si>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</si>
  <si>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</si>
  <si>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</si>
  <si>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</si>
  <si>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</si>
  <si>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</si>
  <si>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</si>
  <si>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</si>
  <si>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</si>
  <si>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</si>
  <si>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</si>
  <si>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</si>
  <si>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</si>
  <si>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</si>
  <si>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</si>
  <si>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</si>
  <si>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</si>
  <si>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</si>
  <si>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</si>
  <si>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</si>
  <si>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</si>
  <si>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</si>
  <si>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</si>
  <si>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</si>
  <si>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</si>
  <si>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</si>
  <si>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</si>
  <si>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</si>
  <si>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</si>
  <si>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</si>
  <si>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</si>
  <si>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</si>
  <si>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</si>
  <si>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</si>
  <si>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</si>
  <si>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</si>
  <si>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</si>
  <si>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</si>
  <si>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</si>
  <si>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</si>
  <si>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</si>
  <si>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</si>
  <si>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</si>
  <si>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</si>
  <si>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</si>
  <si>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</si>
  <si>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</si>
  <si>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</si>
  <si>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</si>
  <si>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</si>
  <si>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</si>
  <si>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</si>
  <si>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</si>
  <si>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</si>
  <si>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</si>
  <si>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</si>
  <si>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</si>
  <si>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</si>
  <si>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</si>
  <si>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</si>
  <si>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</si>
  <si>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</si>
  <si>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</si>
  <si>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</si>
  <si>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</si>
  <si>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</si>
  <si>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</si>
  <si>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</si>
  <si>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</si>
  <si>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</si>
  <si>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</si>
  <si>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</si>
  <si>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</si>
  <si>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</si>
  <si>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</si>
  <si>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</si>
  <si>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</si>
  <si>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</si>
  <si>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</si>
  <si>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</si>
  <si>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</si>
  <si>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</si>
  <si>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</si>
  <si>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</si>
  <si>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</si>
  <si>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</si>
  <si>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</si>
  <si>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</si>
  <si>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</si>
  <si>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</si>
  <si>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</si>
  <si>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</si>
  <si>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</si>
  <si>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</si>
  <si>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</si>
  <si>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</si>
  <si>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</si>
  <si>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</si>
  <si>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</si>
  <si>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</si>
  <si>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</si>
  <si>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</si>
  <si>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</si>
  <si>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</si>
  <si>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</si>
  <si>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</si>
  <si>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</si>
  <si>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</si>
  <si>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</si>
  <si>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</si>
  <si>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</si>
  <si>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</si>
  <si>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</si>
  <si>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</si>
  <si>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</si>
  <si>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</si>
  <si>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</si>
  <si>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</si>
  <si>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</si>
  <si>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</si>
  <si>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</si>
  <si>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</si>
  <si>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</si>
  <si>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</si>
  <si>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</si>
  <si>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</si>
  <si>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</si>
  <si>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</si>
  <si>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</si>
  <si>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</si>
  <si>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</si>
  <si>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</si>
  <si>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</si>
  <si>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</si>
  <si>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</si>
  <si>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</si>
  <si>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</si>
  <si>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</si>
  <si>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</si>
  <si>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</si>
  <si>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</si>
  <si>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</si>
  <si>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</si>
  <si>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</si>
  <si>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</si>
  <si>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</si>
  <si>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</si>
  <si>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</si>
  <si>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</si>
  <si>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</si>
  <si>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</si>
  <si>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</si>
  <si>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</si>
  <si>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</si>
  <si>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</si>
  <si>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</si>
  <si>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</si>
  <si>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</si>
  <si>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</si>
  <si>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</si>
  <si>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</si>
  <si>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</si>
  <si>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</si>
  <si>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</si>
  <si>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</si>
  <si>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</si>
  <si>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</si>
  <si>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</si>
  <si>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</si>
  <si>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</si>
  <si>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</si>
  <si>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</si>
  <si>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</si>
  <si>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</si>
  <si>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</si>
  <si>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</si>
  <si>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</si>
  <si>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</si>
  <si>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</si>
  <si>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</si>
  <si>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</si>
  <si>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</si>
  <si>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</si>
  <si>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</si>
  <si>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</si>
  <si>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</si>
  <si>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</si>
  <si>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</si>
  <si>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</si>
  <si>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</si>
  <si>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</si>
  <si>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</si>
  <si>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</si>
  <si>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</si>
  <si>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</si>
  <si>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</si>
  <si>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</si>
  <si>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</si>
  <si>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</si>
  <si>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</si>
  <si>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</si>
  <si>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</si>
  <si>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</si>
  <si>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</si>
  <si>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</si>
  <si>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</si>
  <si>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</si>
  <si>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</si>
  <si>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</si>
  <si>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</si>
  <si>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</si>
  <si>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</si>
  <si>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</si>
  <si>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</si>
  <si>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</si>
  <si>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</si>
  <si>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</si>
  <si>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</si>
  <si>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</si>
  <si>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</si>
  <si>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</si>
  <si>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</si>
  <si>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</si>
  <si>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</si>
  <si>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</si>
  <si>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</si>
  <si>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</si>
  <si>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</si>
  <si>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</si>
  <si>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</si>
  <si>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</si>
  <si>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</si>
  <si>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</si>
  <si>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</si>
  <si>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</si>
  <si>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</si>
  <si>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</si>
  <si>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</si>
  <si>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</si>
  <si>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</si>
  <si>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</si>
  <si>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</si>
  <si>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</si>
  <si>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</si>
  <si>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</si>
  <si>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</si>
  <si>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</si>
  <si>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</si>
  <si>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</si>
  <si>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</si>
  <si>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</si>
  <si>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</si>
  <si>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</si>
  <si>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</si>
  <si>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</si>
  <si>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</si>
  <si>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</si>
  <si>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</si>
  <si>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</si>
  <si>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</si>
  <si>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</si>
  <si>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</si>
  <si>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</si>
  <si>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</si>
  <si>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</si>
  <si>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</si>
  <si>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</si>
  <si>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</si>
  <si>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</si>
  <si>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</si>
  <si>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</si>
  <si>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</si>
  <si>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</si>
  <si>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</si>
  <si>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</si>
  <si>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</si>
  <si>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</si>
  <si>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</si>
  <si>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</si>
  <si>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</si>
  <si>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</si>
  <si>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</si>
  <si>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</si>
  <si>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</si>
  <si>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</si>
  <si>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</si>
  <si>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</si>
  <si>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</si>
  <si>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</si>
  <si>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</si>
  <si>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</si>
  <si>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</si>
  <si>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</si>
  <si>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</si>
  <si>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</si>
  <si>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</si>
  <si>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</si>
  <si>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</si>
  <si>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</si>
  <si>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</si>
  <si>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</si>
  <si>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</si>
  <si>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</si>
  <si>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</si>
  <si>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</si>
  <si>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</si>
  <si>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</si>
  <si>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</si>
  <si>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</si>
  <si>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</si>
  <si>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</si>
  <si>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</si>
  <si>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</si>
  <si>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</si>
  <si>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</si>
  <si>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</si>
  <si>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</si>
  <si>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</si>
  <si>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</si>
  <si>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</si>
  <si>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</si>
  <si>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</si>
  <si>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</si>
  <si>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</si>
  <si>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</si>
  <si>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</si>
  <si>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</si>
  <si>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</si>
  <si>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</si>
  <si>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</si>
  <si>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</si>
  <si>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</si>
  <si>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</si>
  <si>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</si>
  <si>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</si>
  <si>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</si>
  <si>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</si>
  <si>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</si>
  <si>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</si>
  <si>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</si>
  <si>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</si>
  <si>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</si>
  <si>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</si>
  <si>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</si>
  <si>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</si>
  <si>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</si>
  <si>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</si>
  <si>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</si>
  <si>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</si>
  <si>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</si>
  <si>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</si>
  <si>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</si>
  <si>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</si>
  <si>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</si>
  <si>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</si>
  <si>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</si>
  <si>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</si>
  <si>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</si>
  <si>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</si>
  <si>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</si>
  <si>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</si>
  <si>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</si>
  <si>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</si>
  <si>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</si>
  <si>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</si>
  <si>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</si>
  <si>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</si>
  <si>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</si>
  <si>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</si>
  <si>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</si>
  <si>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</si>
  <si>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</si>
  <si>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</si>
  <si>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</si>
  <si>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</si>
  <si>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</si>
  <si>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</si>
  <si>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</si>
  <si>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</si>
  <si>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</si>
  <si>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</si>
  <si>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</si>
  <si>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</si>
  <si>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</si>
  <si>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</si>
  <si>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</si>
  <si>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</si>
  <si>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</si>
  <si>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</si>
  <si>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</si>
  <si>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</si>
  <si>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</si>
  <si>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</si>
  <si>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</si>
  <si>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</si>
  <si>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</si>
  <si>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</si>
  <si>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</si>
  <si>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</si>
  <si>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</si>
  <si>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</si>
  <si>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</si>
  <si>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</si>
  <si>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</si>
  <si>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</si>
  <si>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</si>
  <si>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</si>
  <si>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</si>
  <si>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</si>
  <si>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</si>
  <si>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</si>
  <si>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</si>
  <si>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</si>
  <si>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</si>
  <si>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</si>
  <si>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</si>
  <si>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</si>
  <si>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</si>
  <si>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</si>
  <si>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</si>
  <si>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</si>
  <si>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</si>
  <si>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</si>
  <si>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</si>
  <si>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</si>
  <si>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</si>
  <si>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</si>
  <si>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</si>
  <si>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</si>
  <si>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</si>
  <si>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</si>
  <si>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</si>
  <si>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</si>
  <si>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</si>
  <si>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</si>
  <si>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</si>
  <si>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</si>
  <si>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</si>
  <si>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</si>
  <si>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</si>
  <si>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</si>
  <si>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</si>
  <si>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</si>
  <si>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</si>
  <si>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</si>
  <si>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</si>
  <si>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</si>
  <si>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</si>
  <si>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</si>
  <si>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</si>
  <si>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</si>
  <si>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</si>
  <si>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</si>
  <si>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</si>
  <si>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</si>
  <si>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</si>
  <si>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</si>
  <si>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</si>
  <si>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</si>
  <si>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</si>
  <si>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</si>
  <si>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</si>
  <si>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</si>
  <si>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</si>
  <si>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</si>
  <si>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</si>
  <si>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</si>
  <si>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</si>
  <si>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</si>
  <si>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</si>
  <si>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</si>
  <si>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</si>
  <si>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</si>
  <si>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</si>
  <si>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</si>
  <si>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</si>
  <si>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</si>
  <si>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</si>
  <si>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</si>
  <si>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</si>
  <si>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</si>
  <si>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</si>
  <si>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</si>
  <si>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</si>
  <si>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</si>
  <si>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</si>
  <si>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</si>
  <si>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</si>
  <si>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</si>
  <si>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</si>
  <si>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</si>
  <si>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</si>
  <si>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</si>
  <si>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</si>
  <si>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</si>
  <si>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</si>
  <si>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</si>
  <si>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</si>
  <si>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</si>
  <si>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</si>
  <si>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</si>
  <si>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</si>
  <si>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</si>
  <si>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</si>
  <si>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</si>
  <si>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</si>
  <si>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</si>
  <si>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</si>
  <si>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</si>
  <si>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</si>
  <si>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</si>
  <si>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</si>
  <si>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</si>
  <si>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</si>
  <si>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</si>
  <si>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</si>
  <si>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</si>
  <si>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</si>
  <si>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</si>
  <si>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</si>
  <si>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</si>
  <si>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</si>
  <si>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</si>
  <si>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</si>
  <si>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</si>
  <si>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</si>
  <si>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</si>
  <si>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</si>
  <si>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</si>
  <si>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</si>
  <si>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</si>
  <si>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</si>
  <si>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</si>
  <si>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</si>
  <si>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</si>
  <si>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</si>
  <si>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</si>
  <si>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</si>
  <si>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</si>
  <si>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</si>
  <si>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</si>
  <si>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</si>
  <si>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</si>
  <si>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</si>
  <si>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</si>
  <si>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</si>
  <si>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</si>
  <si>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</si>
  <si>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</si>
  <si>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</si>
  <si>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</si>
  <si>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</si>
  <si>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</si>
  <si>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</si>
  <si>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</si>
  <si>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</si>
  <si>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</si>
  <si>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</si>
  <si>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</si>
  <si>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</si>
  <si>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</si>
  <si>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</si>
  <si>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</si>
  <si>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</si>
  <si>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</si>
  <si>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</si>
  <si>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</si>
  <si>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</si>
  <si>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</si>
  <si>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</si>
  <si>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</si>
  <si>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</si>
  <si>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</si>
  <si>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</si>
  <si>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</si>
  <si>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</si>
  <si>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</si>
  <si>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</si>
  <si>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</si>
  <si>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</si>
  <si>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</si>
  <si>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</si>
  <si>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</si>
  <si>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</si>
  <si>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</si>
  <si>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</si>
  <si>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</si>
  <si>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</si>
  <si>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</si>
  <si>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</si>
  <si>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</si>
  <si>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</si>
  <si>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</si>
  <si>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</si>
  <si>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</si>
  <si>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</si>
  <si>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</si>
  <si>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</si>
  <si>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</si>
  <si>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</si>
  <si>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</si>
  <si>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</si>
  <si>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</si>
  <si>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</si>
  <si>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</si>
  <si>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</si>
  <si>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</si>
  <si>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</si>
  <si>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</si>
  <si>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</si>
  <si>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</si>
  <si>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</si>
  <si>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</si>
  <si>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</si>
  <si>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</si>
  <si>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</si>
  <si>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</si>
  <si>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</si>
  <si>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</si>
  <si>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</si>
  <si>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</si>
  <si>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</si>
  <si>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</si>
  <si>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</si>
  <si>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</si>
  <si>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</si>
  <si>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</si>
  <si>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</si>
  <si>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</si>
  <si>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</si>
  <si>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</si>
  <si>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</si>
  <si>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</si>
  <si>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</si>
  <si>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</si>
  <si>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</si>
  <si>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</si>
  <si>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</si>
  <si>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</si>
  <si>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</si>
  <si>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</si>
  <si>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</si>
  <si>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</si>
  <si>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</si>
  <si>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</si>
  <si>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</si>
  <si>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</si>
  <si>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</si>
  <si>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</si>
  <si>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</si>
  <si>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</si>
  <si>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</si>
  <si>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</si>
  <si>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</si>
  <si>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</si>
  <si>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</si>
  <si>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</si>
  <si>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</si>
  <si>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</si>
  <si>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</si>
  <si>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</si>
  <si>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</si>
  <si>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</si>
  <si>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</si>
  <si>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</si>
  <si>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</si>
  <si>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</si>
  <si>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</si>
  <si>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</si>
  <si>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</si>
  <si>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</si>
  <si>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</si>
  <si>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</si>
  <si>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</si>
  <si>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</si>
  <si>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</si>
  <si>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</si>
  <si>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</si>
  <si>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</si>
  <si>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</si>
  <si>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</si>
  <si>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</si>
  <si>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</si>
  <si>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</si>
  <si>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</si>
  <si>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</si>
  <si>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</si>
  <si>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</si>
  <si>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</si>
  <si>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</si>
  <si>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</si>
  <si>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</si>
  <si>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</si>
  <si>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</si>
  <si>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</si>
  <si>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</si>
  <si>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</si>
  <si>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</si>
  <si>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</si>
  <si>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</si>
  <si>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</si>
  <si>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</si>
  <si>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</si>
  <si>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</si>
  <si>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</si>
  <si>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</si>
  <si>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</si>
  <si>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</si>
  <si>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</si>
  <si>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</si>
  <si>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</si>
  <si>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</si>
  <si>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</si>
  <si>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</si>
  <si>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</si>
  <si>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</si>
  <si>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</si>
  <si>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</si>
  <si>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</si>
  <si>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</si>
  <si>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</si>
  <si>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</si>
  <si>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</si>
  <si>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</si>
  <si>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</si>
  <si>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</si>
  <si>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</si>
  <si>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</si>
  <si>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</si>
  <si>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</si>
  <si>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</si>
  <si>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</si>
  <si>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</si>
  <si>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</si>
  <si>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</si>
  <si>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</si>
  <si>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</si>
  <si>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</si>
  <si>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</si>
  <si>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</si>
  <si>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</si>
  <si>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</si>
  <si>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</si>
  <si>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</si>
  <si>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</si>
  <si>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</si>
  <si>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</si>
  <si>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</si>
  <si>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</si>
  <si>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</si>
  <si>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</si>
  <si>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</si>
  <si>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</si>
  <si>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</si>
  <si>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</si>
  <si>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</si>
  <si>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</si>
  <si>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</si>
  <si>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</si>
  <si>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</si>
  <si>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</si>
  <si>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</si>
  <si>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</si>
  <si>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</si>
  <si>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</si>
  <si>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</si>
  <si>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</si>
  <si>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</si>
  <si>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</si>
  <si>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</si>
  <si>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</si>
  <si>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</si>
  <si>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</si>
  <si>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</si>
  <si>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</si>
  <si>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</si>
  <si>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</si>
  <si>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</si>
  <si>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</si>
  <si>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</si>
  <si>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</si>
  <si>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</si>
  <si>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</si>
  <si>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</si>
  <si>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</si>
  <si>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</si>
  <si>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</si>
  <si>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</si>
  <si>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</si>
  <si>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</si>
  <si>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</si>
  <si>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</si>
  <si>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</si>
  <si>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</si>
  <si>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</si>
  <si>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</si>
  <si>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</si>
  <si>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</si>
  <si>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</si>
  <si>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</si>
  <si>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</si>
  <si>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</si>
  <si>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</si>
  <si>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</si>
  <si>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</si>
  <si>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</si>
  <si>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</si>
  <si>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</si>
  <si>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</si>
  <si>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</si>
  <si>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</si>
  <si>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</si>
  <si>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</si>
  <si>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</si>
  <si>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</si>
  <si>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</si>
  <si>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</si>
  <si>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</si>
  <si>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</si>
  <si>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</si>
  <si>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</si>
  <si>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</si>
  <si>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</si>
  <si>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</si>
  <si>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</si>
  <si>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</si>
  <si>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</si>
  <si>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</si>
  <si>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</si>
  <si>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</si>
  <si>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</si>
  <si>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</si>
  <si>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</si>
  <si>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</si>
  <si>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</si>
  <si>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</si>
  <si>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</si>
  <si>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</si>
  <si>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</si>
  <si>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</si>
  <si>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</si>
  <si>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</si>
  <si>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</si>
  <si>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</si>
  <si>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</si>
  <si>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</si>
  <si>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</si>
  <si>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</si>
  <si>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</si>
  <si>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</si>
  <si>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</si>
  <si>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</si>
  <si>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</si>
  <si>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</si>
  <si>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</si>
  <si>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</si>
  <si>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</si>
  <si>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</si>
  <si>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</si>
  <si>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</si>
  <si>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</si>
  <si>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</si>
  <si>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</si>
  <si>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</si>
  <si>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</si>
  <si>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</si>
  <si>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</si>
  <si>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</si>
  <si>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</si>
  <si>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</si>
  <si>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</si>
  <si>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</si>
  <si>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</si>
  <si>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</si>
  <si>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</si>
  <si>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</si>
  <si>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</si>
  <si>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</si>
  <si>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</si>
  <si>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</si>
  <si>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</si>
  <si>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</si>
  <si>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</si>
  <si>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</si>
  <si>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</si>
  <si>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</si>
  <si>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</si>
  <si>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</si>
  <si>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</si>
  <si>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</si>
  <si>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</si>
  <si>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</si>
  <si>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</si>
  <si>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</si>
  <si>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</si>
  <si>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</si>
  <si>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</si>
  <si>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</si>
  <si>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</si>
  <si>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</si>
  <si>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</si>
  <si>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</si>
  <si>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</si>
  <si>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</si>
  <si>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</si>
  <si>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</si>
  <si>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</si>
  <si>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</si>
  <si>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</si>
  <si>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</si>
  <si>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</si>
  <si>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</si>
  <si>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</si>
  <si>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</si>
  <si>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</si>
  <si>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</si>
  <si>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</si>
  <si>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</si>
  <si>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</si>
  <si>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</si>
  <si>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</si>
  <si>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</si>
  <si>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</si>
  <si>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</si>
  <si>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</si>
  <si>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</si>
  <si>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</si>
  <si>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</si>
  <si>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</si>
  <si>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</si>
  <si>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</si>
  <si>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</si>
  <si>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</si>
  <si>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</si>
  <si>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</si>
  <si>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</si>
  <si>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</si>
  <si>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</si>
  <si>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</si>
  <si>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</si>
  <si>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</si>
  <si>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</si>
  <si>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</si>
  <si>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</si>
  <si>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</si>
  <si>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</si>
  <si>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</si>
  <si>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</si>
  <si>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</si>
  <si>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</si>
  <si>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</si>
  <si>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</si>
  <si>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</si>
  <si>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</si>
  <si>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</si>
  <si>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</si>
  <si>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</si>
  <si>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</si>
  <si>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</si>
  <si>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</si>
  <si>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</si>
  <si>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</si>
  <si>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</si>
  <si>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</si>
  <si>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</si>
  <si>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</si>
  <si>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</si>
  <si>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</si>
  <si>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</si>
  <si>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</si>
  <si>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</si>
  <si>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</si>
  <si>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</si>
  <si>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</si>
  <si>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</si>
  <si>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</si>
  <si>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</si>
  <si>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</si>
  <si>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</si>
  <si>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</si>
  <si>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</si>
  <si>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</si>
  <si>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</si>
  <si>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</si>
  <si>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</si>
  <si>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</si>
  <si>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</si>
  <si>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</si>
  <si>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</si>
  <si>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</si>
  <si>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</si>
  <si>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</si>
  <si>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</si>
  <si>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</si>
  <si>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</si>
  <si>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</si>
  <si>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</si>
  <si>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</si>
  <si>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</si>
  <si>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</si>
  <si>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</si>
  <si>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</si>
  <si>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</si>
  <si>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</si>
  <si>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</si>
  <si>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</si>
  <si>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</si>
  <si>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</si>
  <si>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</si>
  <si>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</si>
  <si>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</si>
  <si>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</si>
  <si>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</si>
  <si>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</si>
  <si>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</si>
  <si>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</si>
  <si>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</si>
  <si>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</si>
  <si>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</si>
  <si>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</si>
  <si>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</si>
  <si>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</si>
  <si>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</si>
  <si>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</si>
  <si>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</si>
  <si>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</si>
  <si>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</si>
  <si>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</si>
  <si>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</si>
  <si>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</si>
  <si>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</si>
  <si>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</si>
  <si>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</si>
  <si>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</si>
  <si>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</si>
  <si>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</si>
  <si>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</si>
  <si>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</si>
  <si>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</si>
  <si>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</si>
  <si>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</si>
  <si>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</si>
  <si>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</si>
  <si>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</si>
  <si>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</si>
  <si>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</si>
  <si>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</si>
  <si>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</si>
  <si>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</si>
  <si>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</si>
  <si>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</si>
  <si>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</si>
  <si>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</si>
  <si>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</si>
  <si>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</si>
  <si>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</si>
  <si>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</si>
  <si>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</si>
  <si>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</si>
  <si>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</si>
  <si>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</si>
  <si>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</si>
  <si>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</si>
  <si>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</si>
  <si>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</si>
  <si>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</si>
  <si>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</si>
  <si>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</si>
  <si>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</si>
  <si>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</si>
  <si>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</si>
  <si>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</si>
  <si>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</si>
  <si>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</si>
  <si>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</si>
  <si>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</si>
  <si>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</si>
  <si>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</si>
  <si>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</si>
  <si>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</si>
  <si>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</si>
  <si>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</si>
  <si>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</si>
  <si>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</si>
  <si>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</si>
  <si>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</si>
  <si>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</si>
  <si>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</si>
  <si>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</si>
  <si>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</si>
  <si>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</si>
  <si>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</si>
  <si>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</si>
  <si>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</si>
  <si>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</si>
  <si>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</si>
  <si>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</si>
  <si>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</si>
  <si>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</si>
  <si>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</si>
  <si>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</si>
  <si>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</si>
  <si>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</si>
  <si>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</si>
  <si>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</si>
  <si>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</si>
  <si>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</si>
  <si>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</si>
  <si>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</si>
  <si>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</si>
  <si>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</si>
  <si>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</si>
  <si>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</si>
  <si>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</si>
  <si>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</si>
  <si>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</si>
  <si>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</si>
  <si>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</si>
  <si>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</si>
  <si>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</si>
  <si>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</si>
  <si>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</si>
  <si>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</si>
  <si>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</si>
  <si>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</si>
  <si>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</si>
  <si>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</si>
  <si>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</si>
  <si>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</si>
  <si>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</si>
  <si>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</si>
  <si>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</si>
  <si>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</si>
  <si>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</si>
  <si>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</si>
  <si>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</si>
  <si>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</si>
  <si>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</si>
  <si>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</si>
  <si>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</si>
  <si>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</si>
  <si>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</si>
  <si>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</si>
  <si>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</si>
  <si>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</si>
  <si>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</si>
  <si>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</si>
  <si>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</si>
  <si>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</si>
  <si>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</si>
  <si>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</si>
  <si>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</si>
  <si>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</si>
  <si>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</si>
  <si>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</si>
  <si>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</si>
  <si>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</si>
  <si>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</si>
  <si>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</si>
  <si>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</si>
  <si>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</si>
  <si>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</si>
  <si>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</si>
  <si>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</si>
  <si>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</si>
  <si>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</si>
  <si>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</si>
  <si>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</si>
  <si>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</si>
  <si>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</si>
  <si>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</si>
  <si>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</si>
  <si>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</si>
  <si>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</si>
  <si>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</si>
  <si>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</si>
  <si>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</si>
  <si>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</si>
  <si>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</si>
  <si>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</si>
  <si>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</si>
  <si>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</si>
  <si>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</si>
  <si>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</si>
  <si>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</si>
  <si>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</si>
  <si>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</si>
  <si>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</si>
  <si>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</si>
  <si>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</si>
  <si>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</si>
  <si>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</si>
  <si>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</si>
  <si>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</si>
  <si>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</si>
  <si>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</si>
  <si>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</si>
  <si>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</si>
  <si>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</si>
  <si>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</si>
  <si>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</si>
  <si>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</si>
  <si>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</si>
  <si>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</si>
  <si>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</si>
  <si>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</si>
  <si>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</si>
  <si>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</si>
  <si>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</si>
  <si>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</si>
  <si>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</si>
  <si>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</si>
  <si>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</si>
  <si>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</si>
  <si>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</si>
  <si>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</si>
  <si>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</si>
  <si>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</si>
  <si>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</si>
  <si>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</si>
  <si>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</si>
  <si>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</si>
  <si>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</si>
  <si>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</si>
  <si>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</si>
  <si>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</si>
  <si>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</si>
  <si>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</si>
  <si>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</si>
  <si>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</si>
  <si>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</si>
  <si>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</si>
  <si>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</si>
  <si>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</si>
  <si>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</si>
  <si>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</si>
  <si>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</si>
  <si>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</si>
  <si>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</si>
  <si>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</si>
  <si>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</si>
  <si>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</si>
  <si>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</si>
  <si>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</si>
  <si>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</si>
  <si>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</si>
  <si>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</si>
  <si>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</si>
  <si>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</si>
  <si>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</si>
  <si>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</si>
  <si>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</si>
  <si>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</si>
  <si>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</si>
  <si>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</si>
  <si>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</si>
  <si>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</si>
  <si>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</si>
  <si>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</si>
  <si>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</si>
  <si>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</si>
  <si>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</si>
  <si>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</si>
  <si>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</si>
  <si>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</si>
  <si>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</si>
  <si>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</si>
  <si>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</si>
  <si>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</si>
  <si>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</si>
  <si>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</si>
  <si>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</si>
  <si>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</si>
  <si>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</si>
  <si>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</si>
  <si>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</si>
  <si>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</si>
  <si>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</si>
  <si>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</si>
  <si>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</si>
  <si>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</si>
  <si>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</si>
  <si>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</si>
  <si>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</si>
  <si>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</si>
  <si>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</si>
  <si>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</si>
  <si>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</si>
  <si>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</si>
  <si>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</si>
  <si>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</si>
  <si>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</si>
  <si>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</si>
  <si>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</si>
  <si>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</si>
  <si>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</si>
  <si>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</si>
  <si>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</si>
  <si>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</si>
  <si>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</si>
  <si>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</si>
  <si>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</si>
  <si>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</si>
  <si>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</si>
  <si>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</si>
  <si>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</si>
  <si>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</si>
  <si>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</si>
  <si>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</si>
  <si>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</si>
  <si>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</si>
  <si>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</si>
  <si>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</si>
  <si>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</si>
  <si>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</si>
  <si>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</si>
  <si>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</si>
  <si>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</si>
  <si>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</si>
  <si>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</si>
  <si>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</si>
  <si>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</si>
  <si>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</si>
  <si>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</si>
  <si>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</si>
  <si>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</si>
  <si>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</si>
  <si>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</si>
  <si>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</si>
  <si>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</si>
  <si>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</si>
  <si>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</si>
  <si>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</si>
  <si>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</si>
  <si>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</si>
  <si>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</si>
  <si>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</si>
  <si>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</si>
  <si>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</si>
  <si>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</si>
  <si>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</si>
  <si>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</si>
  <si>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</si>
  <si>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</si>
  <si>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</si>
  <si>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</si>
  <si>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</si>
  <si>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</si>
  <si>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</si>
  <si>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</si>
  <si>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</si>
  <si>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</si>
  <si>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</si>
  <si>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</si>
  <si>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</si>
  <si>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</si>
  <si>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</si>
  <si>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</si>
  <si>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</si>
  <si>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</si>
  <si>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</si>
  <si>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</si>
  <si>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</si>
  <si>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</si>
  <si>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</si>
  <si>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</si>
  <si>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</si>
  <si>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</si>
  <si>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</si>
  <si>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</si>
  <si>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</si>
  <si>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</si>
  <si>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</si>
  <si>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</si>
  <si>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</si>
  <si>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</si>
  <si>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</si>
  <si>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</si>
  <si>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</si>
  <si>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</si>
  <si>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</si>
  <si>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</si>
  <si>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</si>
  <si>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</si>
  <si>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</si>
  <si>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</si>
  <si>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</si>
  <si>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</si>
  <si>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</si>
  <si>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</si>
  <si>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</si>
  <si>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</si>
  <si>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</si>
  <si>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</si>
  <si>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</si>
  <si>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</si>
  <si>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</si>
  <si>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</si>
  <si>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</si>
  <si>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</si>
  <si>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</si>
  <si>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</si>
  <si>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</si>
  <si>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</si>
  <si>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</si>
  <si>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</si>
  <si>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</si>
  <si>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</si>
  <si>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</si>
  <si>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</si>
  <si>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</si>
  <si>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</si>
  <si>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</si>
  <si>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</si>
  <si>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</si>
  <si>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</si>
  <si>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</si>
  <si>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</si>
  <si>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</si>
  <si>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</si>
  <si>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</si>
  <si>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</si>
  <si>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</si>
  <si>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</si>
  <si>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</si>
  <si>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</si>
  <si>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</si>
  <si>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</si>
  <si>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</si>
  <si>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</si>
  <si>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</si>
  <si>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</si>
  <si>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</si>
  <si>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</si>
  <si>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</si>
  <si>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</si>
  <si>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</si>
  <si>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</si>
  <si>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</si>
  <si>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</si>
  <si>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</si>
  <si>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</si>
  <si>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</si>
  <si>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</si>
  <si>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</si>
  <si>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</si>
  <si>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</si>
  <si>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</si>
  <si>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</si>
  <si>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</si>
  <si>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</si>
  <si>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</si>
  <si>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</si>
  <si>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</si>
  <si>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</si>
  <si>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</si>
  <si>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</si>
  <si>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</si>
  <si>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</si>
  <si>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</si>
  <si>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</si>
  <si>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</si>
  <si>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</si>
  <si>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</si>
  <si>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</si>
  <si>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</si>
  <si>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</si>
  <si>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</si>
  <si>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</si>
  <si>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</si>
  <si>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</si>
  <si>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</si>
  <si>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</si>
  <si>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</si>
  <si>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</si>
  <si>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</si>
  <si>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</si>
  <si>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</si>
  <si>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</si>
  <si>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</si>
  <si>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</si>
  <si>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</si>
  <si>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</si>
  <si>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</si>
  <si>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</si>
  <si>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</si>
  <si>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</si>
  <si>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</si>
  <si>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</si>
  <si>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</si>
  <si>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</si>
  <si>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</si>
  <si>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</si>
  <si>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</si>
  <si>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</si>
  <si>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</si>
  <si>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</si>
  <si>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</si>
  <si>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</si>
  <si>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</si>
  <si>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</si>
  <si>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</si>
  <si>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</si>
  <si>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</si>
  <si>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</si>
  <si>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</si>
  <si>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</si>
  <si>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</si>
  <si>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</si>
  <si>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</si>
  <si>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</si>
  <si>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</si>
  <si>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</si>
  <si>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</si>
  <si>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</si>
  <si>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</si>
  <si>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</si>
  <si>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</si>
  <si>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</si>
  <si>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</si>
  <si>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</si>
  <si>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</si>
  <si>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</si>
  <si>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</si>
  <si>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</si>
  <si>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</si>
  <si>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</si>
  <si>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</si>
  <si>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</si>
  <si>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</si>
  <si>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</si>
  <si>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</si>
  <si>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</si>
  <si>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</si>
  <si>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</si>
  <si>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</si>
  <si>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</si>
  <si>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</si>
  <si>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</si>
  <si>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</si>
  <si>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</si>
  <si>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</si>
  <si>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</si>
  <si>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</si>
  <si>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</si>
  <si>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</si>
  <si>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</si>
  <si>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</si>
  <si>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</si>
  <si>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</si>
  <si>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</si>
  <si>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</si>
  <si>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</si>
  <si>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</si>
  <si>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</si>
  <si>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</si>
  <si>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</si>
  <si>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</si>
  <si>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</si>
  <si>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</si>
  <si>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</si>
  <si>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</si>
  <si>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</si>
  <si>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</si>
  <si>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</si>
  <si>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</si>
  <si>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</si>
  <si>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</si>
  <si>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</si>
  <si>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</si>
  <si>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</si>
  <si>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</si>
  <si>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</si>
  <si>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</si>
  <si>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</si>
  <si>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</si>
  <si>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</si>
  <si>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</si>
  <si>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</si>
  <si>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</si>
  <si>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</si>
  <si>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</si>
  <si>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</si>
  <si>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</si>
  <si>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</si>
  <si>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</si>
  <si>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</si>
  <si>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</si>
  <si>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</si>
  <si>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</si>
  <si>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</si>
  <si>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</si>
  <si>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</si>
  <si>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</si>
  <si>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</si>
  <si>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</si>
  <si>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</si>
  <si>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</si>
  <si>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</si>
  <si>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</si>
  <si>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</si>
  <si>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</si>
  <si>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</si>
  <si>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</si>
  <si>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</si>
  <si>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</si>
  <si>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</si>
  <si>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</si>
  <si>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</si>
  <si>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</si>
  <si>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</si>
  <si>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</si>
  <si>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</si>
  <si>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</si>
  <si>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</si>
  <si>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</si>
  <si>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</si>
  <si>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</si>
  <si>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</si>
  <si>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</si>
  <si>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</si>
  <si>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</si>
  <si>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</si>
  <si>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</si>
  <si>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</si>
  <si>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</si>
  <si>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</si>
  <si>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</si>
  <si>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</si>
  <si>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</si>
  <si>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</si>
  <si>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</si>
  <si>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</si>
  <si>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</si>
  <si>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</si>
  <si>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</si>
  <si>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</si>
  <si>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</si>
  <si>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</si>
  <si>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</si>
  <si>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</si>
  <si>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</si>
  <si>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</si>
  <si>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</si>
  <si>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</si>
  <si>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</si>
  <si>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</si>
  <si>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</si>
  <si>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</si>
  <si>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</si>
  <si>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</si>
  <si>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</si>
  <si>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</si>
  <si>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</si>
  <si>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</si>
  <si>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</si>
  <si>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</si>
  <si>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</si>
  <si>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</si>
  <si>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</si>
  <si>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</si>
  <si>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</si>
  <si>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</si>
  <si>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</si>
  <si>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</si>
  <si>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</si>
  <si>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</si>
  <si>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</si>
  <si>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</si>
  <si>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</si>
  <si>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</si>
  <si>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</si>
  <si>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</si>
  <si>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</si>
  <si>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</si>
  <si>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</si>
  <si>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</si>
  <si>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</si>
  <si>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</si>
  <si>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</si>
  <si>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</si>
  <si>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</si>
  <si>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</si>
  <si>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</si>
  <si>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</si>
  <si>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</si>
  <si>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</si>
  <si>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</si>
  <si>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</si>
  <si>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</si>
  <si>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</si>
  <si>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</si>
  <si>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</si>
  <si>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</si>
  <si>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</si>
  <si>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</si>
  <si>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</si>
  <si>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</si>
  <si>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</si>
  <si>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</si>
  <si>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</si>
  <si>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</si>
  <si>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</si>
  <si>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</si>
  <si>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</si>
  <si>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</si>
  <si>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</si>
  <si>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</si>
  <si>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</si>
  <si>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</si>
  <si>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</si>
  <si>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</si>
  <si>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</si>
  <si>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</si>
  <si>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</si>
  <si>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</si>
  <si>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</si>
  <si>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</si>
  <si>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</si>
  <si>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</si>
  <si>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</si>
  <si>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</si>
  <si>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</si>
  <si>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</si>
  <si>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</si>
  <si>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</si>
  <si>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</si>
  <si>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</si>
  <si>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</si>
  <si>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</si>
  <si>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</si>
  <si>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</si>
  <si>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</si>
  <si>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</si>
  <si>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</si>
  <si>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</si>
  <si>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</si>
  <si>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</si>
  <si>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</si>
  <si>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</si>
  <si>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</si>
  <si>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</si>
  <si>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</si>
  <si>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</si>
  <si>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</si>
  <si>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</si>
  <si>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</si>
  <si>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</si>
  <si>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</si>
  <si>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</si>
  <si>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</si>
  <si>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</si>
  <si>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</si>
  <si>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</si>
  <si>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</si>
  <si>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</si>
  <si>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</si>
  <si>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</si>
  <si>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</si>
  <si>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</si>
  <si>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</si>
  <si>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</si>
  <si>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</si>
  <si>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</si>
  <si>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</si>
  <si>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</si>
  <si>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</si>
  <si>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</si>
  <si>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</si>
  <si>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</si>
  <si>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</si>
  <si>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</si>
  <si>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</si>
  <si>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</si>
  <si>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</si>
  <si>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</si>
  <si>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</si>
  <si>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</si>
  <si>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</si>
  <si>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</si>
  <si>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</si>
  <si>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</si>
  <si>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</si>
  <si>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</si>
  <si>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</si>
  <si>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</si>
  <si>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</si>
  <si>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</si>
  <si>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</si>
  <si>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</si>
  <si>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</si>
  <si>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</si>
  <si>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</si>
  <si>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</si>
  <si>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</si>
  <si>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</si>
  <si>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</si>
  <si>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</si>
  <si>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</si>
  <si>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</si>
  <si>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</si>
  <si>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</si>
  <si>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</si>
  <si>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</si>
  <si>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</si>
  <si>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</si>
  <si>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</si>
  <si>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</si>
  <si>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</si>
  <si>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</si>
  <si>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</si>
  <si>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</si>
  <si>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</si>
  <si>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</si>
  <si>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</si>
  <si>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</si>
  <si>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</si>
  <si>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</si>
  <si>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</si>
  <si>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</si>
  <si>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</si>
  <si>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</si>
  <si>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</si>
  <si>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</si>
  <si>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</si>
  <si>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</si>
  <si>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</si>
  <si>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</si>
  <si>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</si>
  <si>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</si>
  <si>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</si>
  <si>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</si>
  <si>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</si>
  <si>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</si>
  <si>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</si>
  <si>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</si>
  <si>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</si>
  <si>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</si>
  <si>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</si>
  <si>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</si>
  <si>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</si>
  <si>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</si>
  <si>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</si>
  <si>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</si>
  <si>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</si>
  <si>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</si>
  <si>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</si>
  <si>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</si>
  <si>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</si>
  <si>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</si>
  <si>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</si>
  <si>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</si>
  <si>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</si>
  <si>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</si>
  <si>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</si>
  <si>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</si>
  <si>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</si>
  <si>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</si>
  <si>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</si>
  <si>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</si>
  <si>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</si>
  <si>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</si>
  <si>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</si>
  <si>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</si>
  <si>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</si>
  <si>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</si>
  <si>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</si>
  <si>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</si>
  <si>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</si>
  <si>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</si>
  <si>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</si>
  <si>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</si>
  <si>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</si>
  <si>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</si>
  <si>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</si>
  <si>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</si>
  <si>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</si>
  <si>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</si>
  <si>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</si>
  <si>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</si>
  <si>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</si>
  <si>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</si>
  <si>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</si>
  <si>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</si>
  <si>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</si>
  <si>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</si>
  <si>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</si>
  <si>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</si>
  <si>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</si>
  <si>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</si>
  <si>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</si>
  <si>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</si>
  <si>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</si>
  <si>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</si>
  <si>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</si>
  <si>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</si>
  <si>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</si>
  <si>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</si>
  <si>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</si>
  <si>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</si>
  <si>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</si>
  <si>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</si>
  <si>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</si>
  <si>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</si>
  <si>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</si>
  <si>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</si>
  <si>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</si>
  <si>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</si>
  <si>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</si>
  <si>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</si>
  <si>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</si>
  <si>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</si>
  <si>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</si>
  <si>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</si>
  <si>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</si>
  <si>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</si>
  <si>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</si>
  <si>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</si>
  <si>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</si>
  <si>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</si>
  <si>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</si>
  <si>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</si>
  <si>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</si>
  <si>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</si>
  <si>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</si>
  <si>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</si>
  <si>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</si>
  <si>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</si>
  <si>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</si>
  <si>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</si>
  <si>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</si>
  <si>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</si>
  <si>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</si>
  <si>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</si>
  <si>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</si>
  <si>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</si>
  <si>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</si>
  <si>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</si>
  <si>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</si>
  <si>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</si>
  <si>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</si>
  <si>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</si>
  <si>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</si>
  <si>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</si>
  <si>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</si>
  <si>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</si>
  <si>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</si>
  <si>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</si>
  <si>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</si>
  <si>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</si>
  <si>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</si>
  <si>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</si>
  <si>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</si>
  <si>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</si>
  <si>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</si>
  <si>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</si>
  <si>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</si>
  <si>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</si>
  <si>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</si>
  <si>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</si>
  <si>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</si>
  <si>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</si>
  <si>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</si>
  <si>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</si>
  <si>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</si>
  <si>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</si>
  <si>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</si>
  <si>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</si>
  <si>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</si>
  <si>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</si>
  <si>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</si>
  <si>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</si>
  <si>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</si>
  <si>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</si>
  <si>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</si>
  <si>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</si>
  <si>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</si>
  <si>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</si>
  <si>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</si>
  <si>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</si>
  <si>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</si>
  <si>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</si>
  <si>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</si>
  <si>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</si>
  <si>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</si>
  <si>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</si>
  <si>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</si>
  <si>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</si>
  <si>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</si>
  <si>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</si>
  <si>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</si>
  <si>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</si>
  <si>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</si>
  <si>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</si>
  <si>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</si>
  <si>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</si>
  <si>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</si>
  <si>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</si>
  <si>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</si>
  <si>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</si>
  <si>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</si>
  <si>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</si>
  <si>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</si>
  <si>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</si>
  <si>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</si>
  <si>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</si>
  <si>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</si>
  <si>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</si>
  <si>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</si>
  <si>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</si>
  <si>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</si>
  <si>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</si>
  <si>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</si>
  <si>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</si>
  <si>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</si>
  <si>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</si>
  <si>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</si>
  <si>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</si>
  <si>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</si>
  <si>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</si>
  <si>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</si>
  <si>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</si>
  <si>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</si>
  <si>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</si>
  <si>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</si>
  <si>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</si>
  <si>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</si>
  <si>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</si>
  <si>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</si>
  <si>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</si>
  <si>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</si>
  <si>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</si>
  <si>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</si>
  <si>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</si>
  <si>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</si>
  <si>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</si>
  <si>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</si>
  <si>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</si>
  <si>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</si>
  <si>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</si>
  <si>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</si>
  <si>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</si>
  <si>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</si>
  <si>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</si>
  <si>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</si>
  <si>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</si>
  <si>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</si>
  <si>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</si>
  <si>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</si>
  <si>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</si>
  <si>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</si>
  <si>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</si>
  <si>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</si>
  <si>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</si>
  <si>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</si>
  <si>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</si>
  <si>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</si>
  <si>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</si>
  <si>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</si>
  <si>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</si>
  <si>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</si>
  <si>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</si>
  <si>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</si>
  <si>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</si>
  <si>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</si>
  <si>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</si>
  <si>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</si>
  <si>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</si>
  <si>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</si>
  <si>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</si>
  <si>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</si>
  <si>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</si>
  <si>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</si>
  <si>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</si>
  <si>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</si>
  <si>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</si>
  <si>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</si>
  <si>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</si>
  <si>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</si>
  <si>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</si>
  <si>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</si>
  <si>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</si>
  <si>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</si>
  <si>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</si>
  <si>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</si>
  <si>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</si>
  <si>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</si>
  <si>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</si>
  <si>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</si>
  <si>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</si>
  <si>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</si>
  <si>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</si>
  <si>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</si>
  <si>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</si>
  <si>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</si>
  <si>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</si>
  <si>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</si>
  <si>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</si>
  <si>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</si>
  <si>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</si>
  <si>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</si>
  <si>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</si>
  <si>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</si>
  <si>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</si>
  <si>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</si>
  <si>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</si>
  <si>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</si>
  <si>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</si>
  <si>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</si>
  <si>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</si>
  <si>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</si>
  <si>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</si>
  <si>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</si>
  <si>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</si>
  <si>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</si>
  <si>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</si>
  <si>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</si>
  <si>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</si>
  <si>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</si>
  <si>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</si>
  <si>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</si>
  <si>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</si>
  <si>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</si>
  <si>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</si>
  <si>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</si>
  <si>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</si>
  <si>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</si>
  <si>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</si>
  <si>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</si>
  <si>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</si>
  <si>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</si>
  <si>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</si>
  <si>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</si>
  <si>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</si>
  <si>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</si>
  <si>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</si>
  <si>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</si>
  <si>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</si>
  <si>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</si>
  <si>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</si>
  <si>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</si>
  <si>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</si>
  <si>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</si>
  <si>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</si>
  <si>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</si>
  <si>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</si>
  <si>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</si>
  <si>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</si>
  <si>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</si>
  <si>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</si>
  <si>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</si>
  <si>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</si>
  <si>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</si>
  <si>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</si>
  <si>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</si>
  <si>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</si>
  <si>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</si>
  <si>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</si>
  <si>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</si>
  <si>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</si>
  <si>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</si>
  <si>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</si>
  <si>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</si>
  <si>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</si>
  <si>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</si>
  <si>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</si>
  <si>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</si>
  <si>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</si>
  <si>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</si>
  <si>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</si>
  <si>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</si>
  <si>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</si>
  <si>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</si>
  <si>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</si>
  <si>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</si>
  <si>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</si>
  <si>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</si>
  <si>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</si>
  <si>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</si>
  <si>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</si>
  <si>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</si>
  <si>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</si>
  <si>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</si>
  <si>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</si>
  <si>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</si>
  <si>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</si>
  <si>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</si>
  <si>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</si>
  <si>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</si>
  <si>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</si>
  <si>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</si>
  <si>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</si>
  <si>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</si>
  <si>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</si>
  <si>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</si>
  <si>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</si>
  <si>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</si>
  <si>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</si>
  <si>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</si>
  <si>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</si>
  <si>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</si>
  <si>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</si>
  <si>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</si>
  <si>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</si>
  <si>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</si>
  <si>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</si>
  <si>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</si>
  <si>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</si>
  <si>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</si>
  <si>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</si>
  <si>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</si>
  <si>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</si>
  <si>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</si>
  <si>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</si>
  <si>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</si>
  <si>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</si>
  <si>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</si>
  <si>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</si>
  <si>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</si>
  <si>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</si>
  <si>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</si>
  <si>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</si>
  <si>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</si>
  <si>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</si>
  <si>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</si>
  <si>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</si>
  <si>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</si>
  <si>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</si>
  <si>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</si>
  <si>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</si>
  <si>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</si>
  <si>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</si>
  <si>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</si>
  <si>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</si>
  <si>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</si>
  <si>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</si>
  <si>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</si>
  <si>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</si>
  <si>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</si>
  <si>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</si>
  <si>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</si>
  <si>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</si>
  <si>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</si>
  <si>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</si>
  <si>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</si>
  <si>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</si>
  <si>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</si>
  <si>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</si>
  <si>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</si>
  <si>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</si>
  <si>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</si>
  <si>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</si>
  <si>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</si>
  <si>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</si>
  <si>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</si>
  <si>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</si>
  <si>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</si>
  <si>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</si>
  <si>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</si>
  <si>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</si>
  <si>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</si>
  <si>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</si>
  <si>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</si>
  <si>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</si>
  <si>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</si>
  <si>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</si>
  <si>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</si>
  <si>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</si>
  <si>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</si>
  <si>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</si>
  <si>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</si>
  <si>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</si>
  <si>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</si>
  <si>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</si>
  <si>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</si>
  <si>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</si>
  <si>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</si>
  <si>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</si>
  <si>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</si>
  <si>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</si>
  <si>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</si>
  <si>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</si>
  <si>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</si>
  <si>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</si>
  <si>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</si>
  <si>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</si>
  <si>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</si>
  <si>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</si>
  <si>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</si>
  <si>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</si>
  <si>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</si>
  <si>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</si>
  <si>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</si>
  <si>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</si>
  <si>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</si>
  <si>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</si>
  <si>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</si>
  <si>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</si>
  <si>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</si>
  <si>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</si>
  <si>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</si>
  <si>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</si>
  <si>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</si>
  <si>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</si>
  <si>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</si>
  <si>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</si>
  <si>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</si>
  <si>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</si>
  <si>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</si>
  <si>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</si>
  <si>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</si>
  <si>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</si>
  <si>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</si>
  <si>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</si>
  <si>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</si>
  <si>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</si>
  <si>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</si>
  <si>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</si>
  <si>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</si>
  <si>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</si>
  <si>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</si>
  <si>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</si>
  <si>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</si>
  <si>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</si>
  <si>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</si>
  <si>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</si>
  <si>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</si>
  <si>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</si>
  <si>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</si>
  <si>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</si>
  <si>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</si>
  <si>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</si>
  <si>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</si>
  <si>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</si>
  <si>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</si>
  <si>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</si>
  <si>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</si>
  <si>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</si>
  <si>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</si>
  <si>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</si>
  <si>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</si>
  <si>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</si>
  <si>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</si>
  <si>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</si>
  <si>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</si>
  <si>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</si>
  <si>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</si>
  <si>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</si>
  <si>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</si>
  <si>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</si>
  <si>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</si>
  <si>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</si>
  <si>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</si>
  <si>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</si>
  <si>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</si>
  <si>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</si>
  <si>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</si>
  <si>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</si>
  <si>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</si>
  <si>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</si>
  <si>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</si>
  <si>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</si>
  <si>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</si>
  <si>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</si>
  <si>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</si>
  <si>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</si>
  <si>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</si>
  <si>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</si>
  <si>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</si>
  <si>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</si>
  <si>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</si>
  <si>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</si>
  <si>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</si>
  <si>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</si>
  <si>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</si>
  <si>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</si>
  <si>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</si>
  <si>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</si>
  <si>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</si>
  <si>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</si>
  <si>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</si>
  <si>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</si>
  <si>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</si>
  <si>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</si>
  <si>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</si>
  <si>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</si>
  <si>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</si>
  <si>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</si>
  <si>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</si>
  <si>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</si>
  <si>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</si>
  <si>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</si>
  <si>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</si>
  <si>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</si>
  <si>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</si>
  <si>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</si>
  <si>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</si>
  <si>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</si>
  <si>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</si>
  <si>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</si>
  <si>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</si>
  <si>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</si>
  <si>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</si>
  <si>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</si>
  <si>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</si>
  <si>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</si>
  <si>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</si>
  <si>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</si>
  <si>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</si>
  <si>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</si>
  <si>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</si>
  <si>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</si>
  <si>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</si>
  <si>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</si>
  <si>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</si>
  <si>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</si>
  <si>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</si>
  <si>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</si>
  <si>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</si>
  <si>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</si>
  <si>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</si>
  <si>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</si>
  <si>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</si>
  <si>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</si>
  <si>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</si>
  <si>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</si>
  <si>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</si>
  <si>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</si>
  <si>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</si>
  <si>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</si>
  <si>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</si>
  <si>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</si>
  <si>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</si>
  <si>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</si>
  <si>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</si>
  <si>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</si>
  <si>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</si>
  <si>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</si>
  <si>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</si>
  <si>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</si>
  <si>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</si>
  <si>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</si>
  <si>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</si>
  <si>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</si>
  <si>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</si>
  <si>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</si>
  <si>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</si>
  <si>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</si>
  <si>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</si>
  <si>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</si>
  <si>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</si>
  <si>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</si>
  <si>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</si>
  <si>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</si>
  <si>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</si>
  <si>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</si>
  <si>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</si>
  <si>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</si>
  <si>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</si>
  <si>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</si>
  <si>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</si>
  <si>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</si>
  <si>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</si>
  <si>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</si>
  <si>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</si>
  <si>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</si>
  <si>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</si>
  <si>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</si>
  <si>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</si>
  <si>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</si>
  <si>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</si>
  <si>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</si>
  <si>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</si>
  <si>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</si>
  <si>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</si>
  <si>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</si>
  <si>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</si>
  <si>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</si>
  <si>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</si>
  <si>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</si>
  <si>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</si>
  <si>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</si>
  <si>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</si>
  <si>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</si>
  <si>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</si>
  <si>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</si>
  <si>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</si>
  <si>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</si>
  <si>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</si>
  <si>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</si>
  <si>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</si>
  <si>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</si>
  <si>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</si>
  <si>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</si>
  <si>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</si>
  <si>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</si>
  <si>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</si>
  <si>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</si>
  <si>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</si>
  <si>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</si>
  <si>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</si>
  <si>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</si>
  <si>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</si>
  <si>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</si>
  <si>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</si>
  <si>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</si>
  <si>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</si>
  <si>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</si>
  <si>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</si>
  <si>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</si>
  <si>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</si>
  <si>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</si>
  <si>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</si>
  <si>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</si>
  <si>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</si>
  <si>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</si>
  <si>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</si>
  <si>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</si>
  <si>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</si>
  <si>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</si>
  <si>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</si>
  <si>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</si>
  <si>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</si>
  <si>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</si>
  <si>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</si>
  <si>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</si>
  <si>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</si>
  <si>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</si>
  <si>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</si>
  <si>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</si>
  <si>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</si>
  <si>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</si>
  <si>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</si>
  <si>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</si>
  <si>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</si>
  <si>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</si>
  <si>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</si>
  <si>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</si>
  <si>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</si>
  <si>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</si>
  <si>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</si>
  <si>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</si>
  <si>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</si>
  <si>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</si>
  <si>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</si>
  <si>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</si>
  <si>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</si>
  <si>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</si>
  <si>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</si>
  <si>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</si>
  <si>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</si>
  <si>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</si>
  <si>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</si>
  <si>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</si>
  <si>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</si>
  <si>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</si>
  <si>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</si>
  <si>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</si>
  <si>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</si>
  <si>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</si>
  <si>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</si>
  <si>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</si>
  <si>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</si>
  <si>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</si>
  <si>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</si>
  <si>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</si>
  <si>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</si>
  <si>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</si>
  <si>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</si>
  <si>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</si>
  <si>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</si>
  <si>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</si>
  <si>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</si>
  <si>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</si>
  <si>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</si>
  <si>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</si>
  <si>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</si>
  <si>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</si>
  <si>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</si>
  <si>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</si>
  <si>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</si>
  <si>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</si>
  <si>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</si>
  <si>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</si>
  <si>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</si>
  <si>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</si>
  <si>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</si>
  <si>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</si>
  <si>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</si>
  <si>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</si>
  <si>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</si>
  <si>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</si>
  <si>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</si>
  <si>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</si>
  <si>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</si>
  <si>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</si>
  <si>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</si>
  <si>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</si>
  <si>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</si>
  <si>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</si>
  <si>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</si>
  <si>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</si>
  <si>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</si>
  <si>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</si>
  <si>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</si>
  <si>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</si>
  <si>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</si>
  <si>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</si>
  <si>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</si>
  <si>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</si>
  <si>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</si>
  <si>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</si>
  <si>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</si>
  <si>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</si>
  <si>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</si>
  <si>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</si>
  <si>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</si>
  <si>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</si>
  <si>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</si>
  <si>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</si>
  <si>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</si>
  <si>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</si>
  <si>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</si>
  <si>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</si>
  <si>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</si>
  <si>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</si>
  <si>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</si>
  <si>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</si>
  <si>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</si>
  <si>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</si>
  <si>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</si>
  <si>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</si>
  <si>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</si>
  <si>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</si>
  <si>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</si>
  <si>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</si>
  <si>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</si>
  <si>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</si>
  <si>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</si>
  <si>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</si>
  <si>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</si>
  <si>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</si>
  <si>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</si>
  <si>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</si>
  <si>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</si>
  <si>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</si>
  <si>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</si>
  <si>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</si>
  <si>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</si>
  <si>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</si>
  <si>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</si>
  <si>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</si>
  <si>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</si>
  <si>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</si>
  <si>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</si>
  <si>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</si>
  <si>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</si>
  <si>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</si>
  <si>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</si>
  <si>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</si>
  <si>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</si>
  <si>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</si>
  <si>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</si>
  <si>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</si>
  <si>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</si>
  <si>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</si>
  <si>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</si>
  <si>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</si>
  <si>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</si>
  <si>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</si>
  <si>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</si>
  <si>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</si>
  <si>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</si>
  <si>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</si>
  <si>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</si>
  <si>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</si>
  <si>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</si>
  <si>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</si>
  <si>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</si>
  <si>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</si>
  <si>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</si>
  <si>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</si>
  <si>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</si>
  <si>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</si>
  <si>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</si>
  <si>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</si>
  <si>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</si>
  <si>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</si>
  <si>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</si>
  <si>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</si>
  <si>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</si>
  <si>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</si>
  <si>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</si>
  <si>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</si>
  <si>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</si>
  <si>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</si>
  <si>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</si>
  <si>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</si>
  <si>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</si>
  <si>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</si>
  <si>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</si>
  <si>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</si>
  <si>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</si>
  <si>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</si>
  <si>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</si>
  <si>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</si>
  <si>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</si>
  <si>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</si>
  <si>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</si>
  <si>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</si>
  <si>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</si>
  <si>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</si>
  <si>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</si>
  <si>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</si>
  <si>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</si>
  <si>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</si>
  <si>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</si>
  <si>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</si>
  <si>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</si>
  <si>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</si>
  <si>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</si>
  <si>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</si>
  <si>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</si>
  <si>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</si>
  <si>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</si>
  <si>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</si>
  <si>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</si>
  <si>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</si>
  <si>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</si>
  <si>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</si>
  <si>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</si>
  <si>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</si>
  <si>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</si>
  <si>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</si>
  <si>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</si>
  <si>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</si>
  <si>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</si>
  <si>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</si>
  <si>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</si>
  <si>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</si>
  <si>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</si>
  <si>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</si>
  <si>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</si>
  <si>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</si>
  <si>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</si>
  <si>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</si>
  <si>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</si>
  <si>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</si>
  <si>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</si>
  <si>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</si>
  <si>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</si>
  <si>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</si>
  <si>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</si>
  <si>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</si>
  <si>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</si>
  <si>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</si>
  <si>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</si>
  <si>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</si>
  <si>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</si>
  <si>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</si>
  <si>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</si>
  <si>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</si>
  <si>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</si>
  <si>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</si>
  <si>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</si>
  <si>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</si>
  <si>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</si>
  <si>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</si>
  <si>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</si>
  <si>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</si>
  <si>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</si>
  <si>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</si>
  <si>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</si>
  <si>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</si>
  <si>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</si>
  <si>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</si>
  <si>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</si>
  <si>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</si>
  <si>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</si>
  <si>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</si>
  <si>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</si>
  <si>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</si>
  <si>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</si>
  <si>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</si>
  <si>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</si>
  <si>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</si>
  <si>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</si>
  <si>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</si>
  <si>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</si>
  <si>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</si>
  <si>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</si>
  <si>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</si>
  <si>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</si>
  <si>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</si>
  <si>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</si>
  <si>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</si>
  <si>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</si>
  <si>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</si>
  <si>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</si>
  <si>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</si>
  <si>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</si>
  <si>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</si>
  <si>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</si>
  <si>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</si>
  <si>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</si>
  <si>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</si>
  <si>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</si>
  <si>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</si>
  <si>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</si>
  <si>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</si>
  <si>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</si>
  <si>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</si>
  <si>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</si>
  <si>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</si>
  <si>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</si>
  <si>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</si>
  <si>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</si>
  <si>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</si>
  <si>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</si>
  <si>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</si>
  <si>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</si>
  <si>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</si>
  <si>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</si>
  <si>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</si>
  <si>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</si>
  <si>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</si>
  <si>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</si>
  <si>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</si>
  <si>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</si>
  <si>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</si>
  <si>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</si>
  <si>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</si>
  <si>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</si>
  <si>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</si>
  <si>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</si>
  <si>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</si>
  <si>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</si>
  <si>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</si>
  <si>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</si>
  <si>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</si>
  <si>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</si>
  <si>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</si>
  <si>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</si>
  <si>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</si>
  <si>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</si>
  <si>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</si>
  <si>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</si>
  <si>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</si>
  <si>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</si>
  <si>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</si>
  <si>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</si>
  <si>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</si>
  <si>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</si>
  <si>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</si>
  <si>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</si>
  <si>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</si>
  <si>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</si>
  <si>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</si>
  <si>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</si>
  <si>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</si>
  <si>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</si>
  <si>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</si>
  <si>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</si>
  <si>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</si>
  <si>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</si>
  <si>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</si>
  <si>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</si>
  <si>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</si>
  <si>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</si>
  <si>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</si>
  <si>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</si>
  <si>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</si>
  <si>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</si>
  <si>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</si>
  <si>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</si>
  <si>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</si>
  <si>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</si>
  <si>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</si>
  <si>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</si>
  <si>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</si>
  <si>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</si>
  <si>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</si>
  <si>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</si>
  <si>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</si>
  <si>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</si>
  <si>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</si>
  <si>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</si>
  <si>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</si>
  <si>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</si>
  <si>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</si>
  <si>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</si>
  <si>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</si>
  <si>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</si>
  <si>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</si>
  <si>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</si>
  <si>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</si>
  <si>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</si>
  <si>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</si>
  <si>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</si>
  <si>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</si>
  <si>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</si>
  <si>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</si>
  <si>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</si>
  <si>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</si>
  <si>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</si>
  <si>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</si>
  <si>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</si>
  <si>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</si>
  <si>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</si>
  <si>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</si>
  <si>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</si>
  <si>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</si>
  <si>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</si>
  <si>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</si>
  <si>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</si>
  <si>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</si>
  <si>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</si>
  <si>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</si>
  <si>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</si>
  <si>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</si>
  <si>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</si>
  <si>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</si>
  <si>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</si>
  <si>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</si>
  <si>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</si>
  <si>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</si>
  <si>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</si>
  <si>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</si>
  <si>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</si>
  <si>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</si>
  <si>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</si>
  <si>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</si>
  <si>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</si>
  <si>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</si>
  <si>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</si>
  <si>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</si>
  <si>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</si>
  <si>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</si>
  <si>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</si>
  <si>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</si>
  <si>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</si>
  <si>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</si>
  <si>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</si>
  <si>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</si>
  <si>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</si>
  <si>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</si>
  <si>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</si>
  <si>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</si>
  <si>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</si>
  <si>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</si>
  <si>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</si>
  <si>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</si>
  <si>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</si>
  <si>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</si>
  <si>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</si>
  <si>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</si>
  <si>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</si>
  <si>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</si>
  <si>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</si>
  <si>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</si>
  <si>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</si>
  <si>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</si>
  <si>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</si>
  <si>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</si>
  <si>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</si>
  <si>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</si>
  <si>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</si>
  <si>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</si>
  <si>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</si>
  <si>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</si>
  <si>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</si>
  <si>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</si>
  <si>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</si>
  <si>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</si>
  <si>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</si>
  <si>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</si>
  <si>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</si>
  <si>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</si>
  <si>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</si>
  <si>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</si>
  <si>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</si>
  <si>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</si>
  <si>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</si>
  <si>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</si>
  <si>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</si>
  <si>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</si>
  <si>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</si>
  <si>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</si>
  <si>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</si>
  <si>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</si>
  <si>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</si>
  <si>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</si>
  <si>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</si>
  <si>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</si>
  <si>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</si>
  <si>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</si>
  <si>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</si>
  <si>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</si>
  <si>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</si>
  <si>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</si>
  <si>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</si>
  <si>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</si>
  <si>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</si>
  <si>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</si>
  <si>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</si>
  <si>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</si>
  <si>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</si>
  <si>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</si>
  <si>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</si>
  <si>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</si>
  <si>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</si>
  <si>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</si>
  <si>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</si>
  <si>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</si>
  <si>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</si>
  <si>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</si>
  <si>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</si>
  <si>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</si>
  <si>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</si>
  <si>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</si>
  <si>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</si>
  <si>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</si>
  <si>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</si>
  <si>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</si>
  <si>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</si>
  <si>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</si>
  <si>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</si>
  <si>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</si>
  <si>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</si>
  <si>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</si>
  <si>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</si>
  <si>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</si>
  <si>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</si>
  <si>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</si>
  <si>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</si>
  <si>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</si>
  <si>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</si>
  <si>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</si>
  <si>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</si>
  <si>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</si>
  <si>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</si>
  <si>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</si>
  <si>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</si>
  <si>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</si>
  <si>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</si>
  <si>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</si>
  <si>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</si>
  <si>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</si>
  <si>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</si>
  <si>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</si>
  <si>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</si>
  <si>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</si>
  <si>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</si>
  <si>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</si>
  <si>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</si>
  <si>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</si>
  <si>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</si>
  <si>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</si>
  <si>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</si>
  <si>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</si>
  <si>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</si>
  <si>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</si>
  <si>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</si>
  <si>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</si>
  <si>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</si>
  <si>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</si>
  <si>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</si>
  <si>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</si>
  <si>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</si>
  <si>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</si>
  <si>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</si>
  <si>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</si>
  <si>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</si>
  <si>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</si>
  <si>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</si>
  <si>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</si>
  <si>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</si>
  <si>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</si>
  <si>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</si>
  <si>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</si>
  <si>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</si>
  <si>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</si>
  <si>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</si>
  <si>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</si>
  <si>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</si>
  <si>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</si>
  <si>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</si>
  <si>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</si>
  <si>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</si>
  <si>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</si>
  <si>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</si>
  <si>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</si>
  <si>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</si>
  <si>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</si>
  <si>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</si>
  <si>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</si>
  <si>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</si>
  <si>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</si>
  <si>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</si>
  <si>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</si>
  <si>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</si>
  <si>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</si>
  <si>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</si>
  <si>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</si>
  <si>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</si>
  <si>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</si>
  <si>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</si>
  <si>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</si>
  <si>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</si>
  <si>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</si>
  <si>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</si>
  <si>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</si>
  <si>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</si>
  <si>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</si>
  <si>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</si>
  <si>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</si>
  <si>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</si>
  <si>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</si>
  <si>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</si>
  <si>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</si>
  <si>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</si>
  <si>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</si>
  <si>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</si>
  <si>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</si>
  <si>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</si>
  <si>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</si>
  <si>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</si>
  <si>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</si>
  <si>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</si>
  <si>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</si>
  <si>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</si>
  <si>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</si>
  <si>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</si>
  <si>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</si>
  <si>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</si>
  <si>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</si>
  <si>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</si>
  <si>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</si>
  <si>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</si>
  <si>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</si>
  <si>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</si>
  <si>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</si>
  <si>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</si>
  <si>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</si>
  <si>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</si>
  <si>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</si>
  <si>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</si>
  <si>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</si>
  <si>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</si>
  <si>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</si>
  <si>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</si>
  <si>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</si>
  <si>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</si>
  <si>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</si>
  <si>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</si>
  <si>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</si>
  <si>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</si>
  <si>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</si>
  <si>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</si>
  <si>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</si>
  <si>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</si>
  <si>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</si>
  <si>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</si>
  <si>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</si>
  <si>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</si>
  <si>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</si>
  <si>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</si>
  <si>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</si>
  <si>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</si>
  <si>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</si>
  <si>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</si>
  <si>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</si>
  <si>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</si>
  <si>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</si>
  <si>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</si>
  <si>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</si>
  <si>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</si>
  <si>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</si>
  <si>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</si>
  <si>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</si>
  <si>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</si>
  <si>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</si>
  <si>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</si>
  <si>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</si>
  <si>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</si>
  <si>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</si>
  <si>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</si>
  <si>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</si>
  <si>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</si>
  <si>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</si>
  <si>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</si>
  <si>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</si>
  <si>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</si>
  <si>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</si>
  <si>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</si>
  <si>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</si>
  <si>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</si>
  <si>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</si>
  <si>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</si>
  <si>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</si>
  <si>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</si>
  <si>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</si>
  <si>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</si>
  <si>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</si>
  <si>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</si>
  <si>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</si>
  <si>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</si>
  <si>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</si>
  <si>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</si>
  <si>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</si>
  <si>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</si>
  <si>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</si>
  <si>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</si>
  <si>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</si>
  <si>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</si>
  <si>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</si>
  <si>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</si>
  <si>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</si>
  <si>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</si>
  <si>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</si>
  <si>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</si>
  <si>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</si>
  <si>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</si>
  <si>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</si>
  <si>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</si>
  <si>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</si>
  <si>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</si>
  <si>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</si>
  <si>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</si>
  <si>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</si>
  <si>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</si>
  <si>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</si>
  <si>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</si>
  <si>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</si>
  <si>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</si>
  <si>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</si>
  <si>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</si>
  <si>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</si>
  <si>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</si>
  <si>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</si>
  <si>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</si>
  <si>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</si>
  <si>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</si>
  <si>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</si>
  <si>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</si>
  <si>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</si>
  <si>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</si>
  <si>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</si>
  <si>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</si>
  <si>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</si>
  <si>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</si>
  <si>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</si>
  <si>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</si>
  <si>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</si>
  <si>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</si>
  <si>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</si>
  <si>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</si>
  <si>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</si>
  <si>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</si>
  <si>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</si>
  <si>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</si>
  <si>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</si>
  <si>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</si>
  <si>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</si>
  <si>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</si>
  <si>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</si>
  <si>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</si>
  <si>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</si>
  <si>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</si>
  <si>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</si>
  <si>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</si>
  <si>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</si>
  <si>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</si>
  <si>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</si>
  <si>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</si>
  <si>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</si>
  <si>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</si>
  <si>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</si>
  <si>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</si>
  <si>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</si>
  <si>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</si>
  <si>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</si>
  <si>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</si>
  <si>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</si>
  <si>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</si>
  <si>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</si>
  <si>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</si>
  <si>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</si>
  <si>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</si>
  <si>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</si>
  <si>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</si>
  <si>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</si>
  <si>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</si>
  <si>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</si>
  <si>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</si>
  <si>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</si>
  <si>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</si>
  <si>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</si>
  <si>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</si>
  <si>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</si>
  <si>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</si>
  <si>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</si>
  <si>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</si>
  <si>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</si>
  <si>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</si>
  <si>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</si>
  <si>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</si>
  <si>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</si>
  <si>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</si>
  <si>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</si>
  <si>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</si>
  <si>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</si>
  <si>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</si>
  <si>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</si>
  <si>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</si>
  <si>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</si>
  <si>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</si>
  <si>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</si>
  <si>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</si>
  <si>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</si>
  <si>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</si>
  <si>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</si>
  <si>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</si>
  <si>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</si>
  <si>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</si>
  <si>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</si>
  <si>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</si>
  <si>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</si>
  <si>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</si>
  <si>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</si>
  <si>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</si>
  <si>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</si>
  <si>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</si>
  <si>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</si>
  <si>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</si>
  <si>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</si>
  <si>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</si>
  <si>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</si>
  <si>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</si>
  <si>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</si>
  <si>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</si>
  <si>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</si>
  <si>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</si>
  <si>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</si>
  <si>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</si>
  <si>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</si>
  <si>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</si>
  <si>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</si>
  <si>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</si>
  <si>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</si>
  <si>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</si>
  <si>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</si>
  <si>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</si>
  <si>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</si>
  <si>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</si>
  <si>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</si>
  <si>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</si>
  <si>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</si>
  <si>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</si>
  <si>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</si>
  <si>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</si>
  <si>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</si>
  <si>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</si>
  <si>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</si>
  <si>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</si>
  <si>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</si>
  <si>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</si>
  <si>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</si>
  <si>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</si>
  <si>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</si>
  <si>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</si>
  <si>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</si>
  <si>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</si>
  <si>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</si>
  <si>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</si>
  <si>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</si>
  <si>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</si>
  <si>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</si>
  <si>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</si>
  <si>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</si>
  <si>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</si>
  <si>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</si>
  <si>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</si>
  <si>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</si>
  <si>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</si>
  <si>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</si>
  <si>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</si>
  <si>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</si>
  <si>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</si>
  <si>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</si>
  <si>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</si>
  <si>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</si>
  <si>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</si>
  <si>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</si>
  <si>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</si>
  <si>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</si>
  <si>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</si>
  <si>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</si>
  <si>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</si>
  <si>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</si>
  <si>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</si>
  <si>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</si>
  <si>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</si>
  <si>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</si>
  <si>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</si>
  <si>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</si>
  <si>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</si>
  <si>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</si>
  <si>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</si>
  <si>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</si>
  <si>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</si>
  <si>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</si>
  <si>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</si>
  <si>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</si>
  <si>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</si>
  <si>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</si>
  <si>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</si>
  <si>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</si>
  <si>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</si>
  <si>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</si>
  <si>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</si>
  <si>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</si>
  <si>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</si>
  <si>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</si>
  <si>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</si>
  <si>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</si>
  <si>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</si>
  <si>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</si>
  <si>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</si>
  <si>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</si>
  <si>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</si>
  <si>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</si>
  <si>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</si>
  <si>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</si>
  <si>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</si>
  <si>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</si>
  <si>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</si>
  <si>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</si>
  <si>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</si>
  <si>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</si>
  <si>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</si>
  <si>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</si>
  <si>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</si>
  <si>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</si>
  <si>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</si>
  <si>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</si>
  <si>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</si>
  <si>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</si>
  <si>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</si>
  <si>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</si>
  <si>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</si>
  <si>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</si>
  <si>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</si>
  <si>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</si>
  <si>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</si>
  <si>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</si>
  <si>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</si>
  <si>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</si>
  <si>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</si>
  <si>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</si>
  <si>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</si>
  <si>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</si>
  <si>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</si>
  <si>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</si>
  <si>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</si>
  <si>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</si>
  <si>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</si>
  <si>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</si>
  <si>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</si>
  <si>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</si>
  <si>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</si>
  <si>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</si>
  <si>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</si>
  <si>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</si>
  <si>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</si>
  <si>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</si>
  <si>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</si>
  <si>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</si>
  <si>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</si>
  <si>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</si>
  <si>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</si>
  <si>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</si>
  <si>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</si>
  <si>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</si>
  <si>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</si>
  <si>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</si>
  <si>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</si>
  <si>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</si>
  <si>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</si>
  <si>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</si>
  <si>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</si>
  <si>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</si>
  <si>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</si>
  <si>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</si>
  <si>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</si>
  <si>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</si>
  <si>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</si>
  <si>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</si>
  <si>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</si>
  <si>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</si>
  <si>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</si>
  <si>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</si>
  <si>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</si>
  <si>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</si>
  <si>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</si>
  <si>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</si>
  <si>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</si>
  <si>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</si>
  <si>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</si>
  <si>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</si>
  <si>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</si>
  <si>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</si>
  <si>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</si>
  <si>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</si>
  <si>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</si>
  <si>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</si>
  <si>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</si>
  <si>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</si>
  <si>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</si>
  <si>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</si>
  <si>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</si>
  <si>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</si>
  <si>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</si>
  <si>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</si>
  <si>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</si>
  <si>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</si>
  <si>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</si>
  <si>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</si>
  <si>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</si>
  <si>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</si>
  <si>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</si>
  <si>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</si>
  <si>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</si>
  <si>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</si>
  <si>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</si>
  <si>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</si>
  <si>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</si>
  <si>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</si>
  <si>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</si>
  <si>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</si>
  <si>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</si>
  <si>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</si>
  <si>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</si>
  <si>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</si>
  <si>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</si>
  <si>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</si>
  <si>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</si>
  <si>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</si>
  <si>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</si>
  <si>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</si>
  <si>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</si>
  <si>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</si>
  <si>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</si>
  <si>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</si>
  <si>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</si>
  <si>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</si>
  <si>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</si>
  <si>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</si>
  <si>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</si>
  <si>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</si>
  <si>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</si>
  <si>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</si>
  <si>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</si>
  <si>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</si>
  <si>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</si>
  <si>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</si>
  <si>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</si>
  <si>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</si>
  <si>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</si>
  <si>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</si>
  <si>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</si>
  <si>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</si>
  <si>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</si>
  <si>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</si>
  <si>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</si>
  <si>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</si>
  <si>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</si>
  <si>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</si>
  <si>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</si>
  <si>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</si>
  <si>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</si>
  <si>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</si>
  <si>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</si>
  <si>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</si>
  <si>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</si>
  <si>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</si>
  <si>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</si>
  <si>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</si>
  <si>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</si>
  <si>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</si>
  <si>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</si>
  <si>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</si>
  <si>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</si>
  <si>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</si>
  <si>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</si>
  <si>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</si>
  <si>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</si>
  <si>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</si>
  <si>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</si>
  <si>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</si>
  <si>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</si>
  <si>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</si>
  <si>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</si>
  <si>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</si>
  <si>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</si>
  <si>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</si>
  <si>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</si>
  <si>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</si>
  <si>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</si>
  <si>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</si>
  <si>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</si>
  <si>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</si>
  <si>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</si>
  <si>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</si>
  <si>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</si>
  <si>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</si>
  <si>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</si>
  <si>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</si>
  <si>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</si>
  <si>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</si>
  <si>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</si>
  <si>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</si>
  <si>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</si>
  <si>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</si>
  <si>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</si>
  <si>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</si>
  <si>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</si>
  <si>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</si>
  <si>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</si>
  <si>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</si>
  <si>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</si>
  <si>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</si>
  <si>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</si>
  <si>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</si>
  <si>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</si>
  <si>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</si>
  <si>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</si>
  <si>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</si>
  <si>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</si>
  <si>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</si>
  <si>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</si>
  <si>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</si>
  <si>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</si>
  <si>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</si>
  <si>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</si>
  <si>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</si>
  <si>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</si>
  <si>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</si>
  <si>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</si>
  <si>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</si>
  <si>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</si>
  <si>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</si>
  <si>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</si>
  <si>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</si>
  <si>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</si>
  <si>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</si>
  <si>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</si>
  <si>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</si>
  <si>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</si>
  <si>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</si>
  <si>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</si>
  <si>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</si>
  <si>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</si>
  <si>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</si>
  <si>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</si>
  <si>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</si>
  <si>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</si>
  <si>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</si>
  <si>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</si>
  <si>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</si>
  <si>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</si>
  <si>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</si>
  <si>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</si>
  <si>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</si>
  <si>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</si>
  <si>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</si>
  <si>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</si>
  <si>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</si>
  <si>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</si>
  <si>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</si>
  <si>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</si>
  <si>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</si>
  <si>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</si>
  <si>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</si>
  <si>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</si>
  <si>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</si>
  <si>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</si>
  <si>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</si>
  <si>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</si>
  <si>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</si>
  <si>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</si>
  <si>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</si>
  <si>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</si>
  <si>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</si>
  <si>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</si>
  <si>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</si>
  <si>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</si>
  <si>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</si>
  <si>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</si>
  <si>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</si>
  <si>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</si>
  <si>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</si>
  <si>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</si>
  <si>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</si>
  <si>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</si>
  <si>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</si>
  <si>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</si>
  <si>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</si>
  <si>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</si>
  <si>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</si>
  <si>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</si>
  <si>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</si>
  <si>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</si>
  <si>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</si>
  <si>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</si>
  <si>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</si>
  <si>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</si>
  <si>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</si>
  <si>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</si>
  <si>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</si>
  <si>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</si>
  <si>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</si>
  <si>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</si>
  <si>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</si>
  <si>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</si>
  <si>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</si>
  <si>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</si>
  <si>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</si>
  <si>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</si>
  <si>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</si>
  <si>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</si>
  <si>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</si>
  <si>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</si>
  <si>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</si>
  <si>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</si>
  <si>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</si>
  <si>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</si>
  <si>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</si>
  <si>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</si>
  <si>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</si>
  <si>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</si>
  <si>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</si>
  <si>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</si>
  <si>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</si>
  <si>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</si>
  <si>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</si>
  <si>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</si>
  <si>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</si>
  <si>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</si>
  <si>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</si>
  <si>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</si>
  <si>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</si>
  <si>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</si>
  <si>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</si>
  <si>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</si>
  <si>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</si>
  <si>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</si>
  <si>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</si>
  <si>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</si>
  <si>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</si>
  <si>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</si>
  <si>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</si>
  <si>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</si>
  <si>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</si>
  <si>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</si>
  <si>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</si>
  <si>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</si>
  <si>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</si>
  <si>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</si>
  <si>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</si>
  <si>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</si>
  <si>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</si>
  <si>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</si>
  <si>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</si>
  <si>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</si>
  <si>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</si>
  <si>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</si>
  <si>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</si>
  <si>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</si>
  <si>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</si>
  <si>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</si>
  <si>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</si>
  <si>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</si>
  <si>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</si>
  <si>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</si>
  <si>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</si>
  <si>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</si>
  <si>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</si>
  <si>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</si>
  <si>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</si>
  <si>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</si>
  <si>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</si>
  <si>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</si>
  <si>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</si>
  <si>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</si>
  <si>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</si>
  <si>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</si>
  <si>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</si>
  <si>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</si>
  <si>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</si>
  <si>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</si>
  <si>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</si>
  <si>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</si>
  <si>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</si>
  <si>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</si>
  <si>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</si>
  <si>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</si>
  <si>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</si>
  <si>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</si>
  <si>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</si>
  <si>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</si>
  <si>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</si>
  <si>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</si>
  <si>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</si>
  <si>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</si>
  <si>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</si>
  <si>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</si>
  <si>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</si>
  <si>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</si>
  <si>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</si>
  <si>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</si>
  <si>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</si>
  <si>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</si>
  <si>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</si>
  <si>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</si>
  <si>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</si>
  <si>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</si>
  <si>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</si>
  <si>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</si>
  <si>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</si>
  <si>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</si>
  <si>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</si>
  <si>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</si>
  <si>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</si>
  <si>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</si>
  <si>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</si>
  <si>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</si>
  <si>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</si>
  <si>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</si>
  <si>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</si>
  <si>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</si>
  <si>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</si>
  <si>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</si>
  <si>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</si>
  <si>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</si>
  <si>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</si>
  <si>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</si>
  <si>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</si>
  <si>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</si>
  <si>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</si>
  <si>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</si>
  <si>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</si>
  <si>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</si>
  <si>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</si>
  <si>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</si>
  <si>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</si>
  <si>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</si>
  <si>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</si>
  <si>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</si>
  <si>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</si>
  <si>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</si>
  <si>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</si>
  <si>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</si>
  <si>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</si>
  <si>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</si>
  <si>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</si>
  <si>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</si>
  <si>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</si>
  <si>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</si>
  <si>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</si>
  <si>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</si>
  <si>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</si>
  <si>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</si>
  <si>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</si>
  <si>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</si>
  <si>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</si>
  <si>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</si>
  <si>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</si>
  <si>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</si>
  <si>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</si>
  <si>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</si>
  <si>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</si>
  <si>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</si>
  <si>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</si>
  <si>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</si>
  <si>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</si>
  <si>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</si>
  <si>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</si>
  <si>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</si>
  <si>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</si>
  <si>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</si>
  <si>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</si>
  <si>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</si>
  <si>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</si>
  <si>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</si>
  <si>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</si>
  <si>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</si>
  <si>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</si>
  <si>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</si>
  <si>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</si>
  <si>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</si>
  <si>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</si>
  <si>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</si>
  <si>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</si>
  <si>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</si>
  <si>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</si>
  <si>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</si>
  <si>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</si>
  <si>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</si>
  <si>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</si>
  <si>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</si>
  <si>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</si>
  <si>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</si>
  <si>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</si>
  <si>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</si>
  <si>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</si>
  <si>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</si>
  <si>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</si>
  <si>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</si>
  <si>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</si>
  <si>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</si>
  <si>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</si>
  <si>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</si>
  <si>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</si>
  <si>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</si>
  <si>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</si>
  <si>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</si>
  <si>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</si>
  <si>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</si>
  <si>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</si>
  <si>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</si>
  <si>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</si>
  <si>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</si>
  <si>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</si>
  <si>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</si>
  <si>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</si>
  <si>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</si>
  <si>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</si>
  <si>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</si>
  <si>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</si>
  <si>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</si>
  <si>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</si>
  <si>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</si>
  <si>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</si>
  <si>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</si>
  <si>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</si>
  <si>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</si>
  <si>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</si>
  <si>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</si>
  <si>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</si>
  <si>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</si>
  <si>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</si>
  <si>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</si>
  <si>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</si>
  <si>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</si>
  <si>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</si>
  <si>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</si>
  <si>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</si>
  <si>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</si>
  <si>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</si>
  <si>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</si>
  <si>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</si>
  <si>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</si>
  <si>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</si>
  <si>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</si>
  <si>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</si>
  <si>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</si>
  <si>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</si>
  <si>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</si>
  <si>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</si>
  <si>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</si>
  <si>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</si>
  <si>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</si>
  <si>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</si>
  <si>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</si>
  <si>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</si>
  <si>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</si>
  <si>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</si>
  <si>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</si>
  <si>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</si>
  <si>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</si>
  <si>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</si>
  <si>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</si>
  <si>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</si>
  <si>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</si>
  <si>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</si>
  <si>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</si>
  <si>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</si>
  <si>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</si>
  <si>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</si>
  <si>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</si>
  <si>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</si>
  <si>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</si>
  <si>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</si>
  <si>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</si>
  <si>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</si>
  <si>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</si>
  <si>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</si>
  <si>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</si>
  <si>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</si>
  <si>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</si>
  <si>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</si>
  <si>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</si>
  <si>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</si>
  <si>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</si>
  <si>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</si>
  <si>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</si>
  <si>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</si>
  <si>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</si>
  <si>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</si>
  <si>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</si>
  <si>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</si>
  <si>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</si>
  <si>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</si>
  <si>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</si>
  <si>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</si>
  <si>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</si>
  <si>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</si>
  <si>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</si>
  <si>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</si>
  <si>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</si>
  <si>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</si>
  <si>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</si>
  <si>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</si>
  <si>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</si>
  <si>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</si>
  <si>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</si>
  <si>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</si>
  <si>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</si>
  <si>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</si>
  <si>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</si>
  <si>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</si>
  <si>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</si>
  <si>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</si>
  <si>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</si>
  <si>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</si>
  <si>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</si>
  <si>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</si>
  <si>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</si>
  <si>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</si>
  <si>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</si>
  <si>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</si>
  <si>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</si>
  <si>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</si>
  <si>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</si>
  <si>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</si>
  <si>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</si>
  <si>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</si>
  <si>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</si>
  <si>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</si>
  <si>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</si>
  <si>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</si>
  <si>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</si>
  <si>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</si>
  <si>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</si>
  <si>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</si>
  <si>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</si>
  <si>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</si>
  <si>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</si>
  <si>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</si>
  <si>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</si>
  <si>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</si>
  <si>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</si>
  <si>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</si>
  <si>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</si>
  <si>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</si>
  <si>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</si>
  <si>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</si>
  <si>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</si>
  <si>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</si>
  <si>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</si>
  <si>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</si>
  <si>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</si>
  <si>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</si>
  <si>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</si>
  <si>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</si>
  <si>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</si>
  <si>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</si>
  <si>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</si>
  <si>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</si>
  <si>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</si>
  <si>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</si>
  <si>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</si>
  <si>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</si>
  <si>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</si>
  <si>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</si>
  <si>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</si>
  <si>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</si>
  <si>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</si>
  <si>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</si>
  <si>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</si>
  <si>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</si>
  <si>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</si>
  <si>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</si>
  <si>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</si>
  <si>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</si>
  <si>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</si>
  <si>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</si>
  <si>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</si>
  <si>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</si>
  <si>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</si>
  <si>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</si>
  <si>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</si>
  <si>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</si>
  <si>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</si>
  <si>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</si>
  <si>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</si>
  <si>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</si>
  <si>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</si>
  <si>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</si>
  <si>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</si>
  <si>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</si>
  <si>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</si>
  <si>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</si>
  <si>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</si>
  <si>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</si>
  <si>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</si>
  <si>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</si>
  <si>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</si>
  <si>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</si>
  <si>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</si>
  <si>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</si>
  <si>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</si>
  <si>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</si>
  <si>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</si>
  <si>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</si>
  <si>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</si>
  <si>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</si>
  <si>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</si>
  <si>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</si>
  <si>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</si>
  <si>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</si>
  <si>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</si>
  <si>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</si>
  <si>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</si>
  <si>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</si>
  <si>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</si>
  <si>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</si>
  <si>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</si>
  <si>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</si>
  <si>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</si>
  <si>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</si>
  <si>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</si>
  <si>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</si>
  <si>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</si>
  <si>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</si>
  <si>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</si>
  <si>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</si>
  <si>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</si>
  <si>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</si>
  <si>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</si>
  <si>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</si>
  <si>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</si>
  <si>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</si>
  <si>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</si>
  <si>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</si>
  <si>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</si>
  <si>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</si>
  <si>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</si>
  <si>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</si>
  <si>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</si>
  <si>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</si>
  <si>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</si>
  <si>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</si>
  <si>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</si>
  <si>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</si>
  <si>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</si>
  <si>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</si>
  <si>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</si>
  <si>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</si>
  <si>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</si>
  <si>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</si>
  <si>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</si>
  <si>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</si>
  <si>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</si>
  <si>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</si>
  <si>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</si>
  <si>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</si>
  <si>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</si>
  <si>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</si>
  <si>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</si>
  <si>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</si>
  <si>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</si>
  <si>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</si>
  <si>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</si>
  <si>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</si>
  <si>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</si>
  <si>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</si>
  <si>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</si>
  <si>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</si>
  <si>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</si>
  <si>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</si>
  <si>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</si>
  <si>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</si>
  <si>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</si>
  <si>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</si>
  <si>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</si>
  <si>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</si>
  <si>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</si>
  <si>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</si>
  <si>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</si>
  <si>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</si>
  <si>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</si>
  <si>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</si>
  <si>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</si>
  <si>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</si>
  <si>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</si>
  <si>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</si>
  <si>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</si>
  <si>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</si>
  <si>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</si>
  <si>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</si>
  <si>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</si>
  <si>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</si>
  <si>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</si>
  <si>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</si>
  <si>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</si>
  <si>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</si>
  <si>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</si>
  <si>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</si>
  <si>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</si>
  <si>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</si>
  <si>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</si>
  <si>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</si>
  <si>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</si>
  <si>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</si>
  <si>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</si>
  <si>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</si>
  <si>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</si>
  <si>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</si>
  <si>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</si>
  <si>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</si>
  <si>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</si>
  <si>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</si>
  <si>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</si>
  <si>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</si>
  <si>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</si>
  <si>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</si>
  <si>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</si>
  <si>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</si>
  <si>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</si>
  <si>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</si>
  <si>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</si>
  <si>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</si>
  <si>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</si>
  <si>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</si>
  <si>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</si>
  <si>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</si>
  <si>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</si>
  <si>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</si>
  <si>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</si>
  <si>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</si>
  <si>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</si>
  <si>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</si>
  <si>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</si>
  <si>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</si>
  <si>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</si>
  <si>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</si>
  <si>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</si>
  <si>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</si>
  <si>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</si>
  <si>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</si>
  <si>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</si>
  <si>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</si>
  <si>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</si>
  <si>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</si>
  <si>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</si>
  <si>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</si>
  <si>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</si>
  <si>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</si>
  <si>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</si>
  <si>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</si>
  <si>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</si>
  <si>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</si>
  <si>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</si>
  <si>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</si>
  <si>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</si>
  <si>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</si>
  <si>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</si>
  <si>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</si>
  <si>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</si>
  <si>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</si>
  <si>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</si>
  <si>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</si>
  <si>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</si>
  <si>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</si>
  <si>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</si>
  <si>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</si>
  <si>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</si>
  <si>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</si>
  <si>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</si>
  <si>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</si>
  <si>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</si>
  <si>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</si>
  <si>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</si>
  <si>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</si>
  <si>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</si>
  <si>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</si>
  <si>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</si>
  <si>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</si>
  <si>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</si>
  <si>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</si>
  <si>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</si>
  <si>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</si>
  <si>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</si>
  <si>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</si>
  <si>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</si>
  <si>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</si>
  <si>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</si>
  <si>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</si>
  <si>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</si>
  <si>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</si>
  <si>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</si>
  <si>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</si>
  <si>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</si>
  <si>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</si>
  <si>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</si>
  <si>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</si>
  <si>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</si>
  <si>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</si>
  <si>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</si>
  <si>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</si>
  <si>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</si>
  <si>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</si>
  <si>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</si>
  <si>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</si>
  <si>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</si>
  <si>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</si>
  <si>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</si>
  <si>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</si>
  <si>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</si>
  <si>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</si>
  <si>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</si>
  <si>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</si>
  <si>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</si>
  <si>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</si>
  <si>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</si>
  <si>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</si>
  <si>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</si>
  <si>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</si>
  <si>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</si>
  <si>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</si>
  <si>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</si>
  <si>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</si>
  <si>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</si>
  <si>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</si>
  <si>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</si>
  <si>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</si>
  <si>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</si>
  <si>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</si>
  <si>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</si>
  <si>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</si>
  <si>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</si>
  <si>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</si>
  <si>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</si>
  <si>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</si>
  <si>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</si>
  <si>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</si>
  <si>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</si>
  <si>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</si>
  <si>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</si>
  <si>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</si>
  <si>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</si>
  <si>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</si>
  <si>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</si>
  <si>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</si>
  <si>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</si>
  <si>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</si>
  <si>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</si>
  <si>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</si>
  <si>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</si>
  <si>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</si>
  <si>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</si>
  <si>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</si>
  <si>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</si>
  <si>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</si>
  <si>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</si>
  <si>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</si>
  <si>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</si>
  <si>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</si>
  <si>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</si>
  <si>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</si>
  <si>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</si>
  <si>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</si>
  <si>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</si>
  <si>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</si>
  <si>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</si>
  <si>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</si>
  <si>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</si>
  <si>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</si>
  <si>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</si>
  <si>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</si>
  <si>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</si>
  <si>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</si>
  <si>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</si>
  <si>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</si>
  <si>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</si>
  <si>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</si>
  <si>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</si>
  <si>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</si>
  <si>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</si>
  <si>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</si>
  <si>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</si>
  <si>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</si>
  <si>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</si>
  <si>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</si>
  <si>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</si>
  <si>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</si>
  <si>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</si>
  <si>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</si>
  <si>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</si>
  <si>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</si>
  <si>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</si>
  <si>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</si>
  <si>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</si>
  <si>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</si>
  <si>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</si>
  <si>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</si>
  <si>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</si>
  <si>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</si>
  <si>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</si>
  <si>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</si>
  <si>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</si>
  <si>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</si>
  <si>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</si>
  <si>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</si>
  <si>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</si>
  <si>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</si>
  <si>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</si>
  <si>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</si>
  <si>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</si>
  <si>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</si>
  <si>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</si>
  <si>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</si>
  <si>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</si>
  <si>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</si>
  <si>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</si>
  <si>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</si>
  <si>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</si>
  <si>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</si>
  <si>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</si>
  <si>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</si>
  <si>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</si>
  <si>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</si>
  <si>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</si>
  <si>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</si>
  <si>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</si>
  <si>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</si>
  <si>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</si>
  <si>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</si>
  <si>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</si>
  <si>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</si>
  <si>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</si>
  <si>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</si>
  <si>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</si>
  <si>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</si>
  <si>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</si>
  <si>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</si>
  <si>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</si>
  <si>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</si>
  <si>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</si>
  <si>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</si>
  <si>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</si>
  <si>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</si>
  <si>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</si>
  <si>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</si>
  <si>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</si>
  <si>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</si>
  <si>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</si>
  <si>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</si>
  <si>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</si>
  <si>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</si>
  <si>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</si>
  <si>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</si>
  <si>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</si>
  <si>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</si>
  <si>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</si>
  <si>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</si>
  <si>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</si>
  <si>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</si>
  <si>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</si>
  <si>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</si>
  <si>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</si>
  <si>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</si>
  <si>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</si>
  <si>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</si>
  <si>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</si>
  <si>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</si>
  <si>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</si>
  <si>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</si>
  <si>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</si>
  <si>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</si>
  <si>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</si>
  <si>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</si>
  <si>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</si>
  <si>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</si>
  <si>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</si>
  <si>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</si>
  <si>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</si>
  <si>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</si>
  <si>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</si>
  <si>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</si>
  <si>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</si>
  <si>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</si>
  <si>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</si>
  <si>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</si>
  <si>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</si>
  <si>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</si>
  <si>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</si>
  <si>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</si>
  <si>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</si>
  <si>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</si>
  <si>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</si>
  <si>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</si>
  <si>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</si>
  <si>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</si>
  <si>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</si>
  <si>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</si>
  <si>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</si>
  <si>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</si>
  <si>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</si>
  <si>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</si>
  <si>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</si>
  <si>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</si>
  <si>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</si>
  <si>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</si>
  <si>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</si>
  <si>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</si>
  <si>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</si>
  <si>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</si>
  <si>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</si>
  <si>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</si>
  <si>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</si>
  <si>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</si>
  <si>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</si>
  <si>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</si>
  <si>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</si>
  <si>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</si>
  <si>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</si>
  <si>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</si>
  <si>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</si>
  <si>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</si>
  <si>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</si>
  <si>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</si>
  <si>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</si>
  <si>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</si>
  <si>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</si>
  <si>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</si>
  <si>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</si>
  <si>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</si>
  <si>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</si>
  <si>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</si>
  <si>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</si>
  <si>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</si>
  <si>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</si>
  <si>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</si>
  <si>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</si>
  <si>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</si>
  <si>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</si>
  <si>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</si>
  <si>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</si>
  <si>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</si>
  <si>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</si>
  <si>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</si>
  <si>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</si>
  <si>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</si>
  <si>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</si>
  <si>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</si>
  <si>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</si>
  <si>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</si>
  <si>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</si>
  <si>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</si>
  <si>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</si>
  <si>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</si>
  <si>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</si>
  <si>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</si>
  <si>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</si>
  <si>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</si>
  <si>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</si>
  <si>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</si>
  <si>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</si>
  <si>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</si>
  <si>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</si>
  <si>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</si>
  <si>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</si>
  <si>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</si>
  <si>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</si>
  <si>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</si>
  <si>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</si>
  <si>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</si>
  <si>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</si>
  <si>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</si>
  <si>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</si>
  <si>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</si>
  <si>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</si>
  <si>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</si>
  <si>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</si>
  <si>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</si>
  <si>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</si>
  <si>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</si>
  <si>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</si>
  <si>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</si>
  <si>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</si>
  <si>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</si>
  <si>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</si>
  <si>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</si>
  <si>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</si>
  <si>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</si>
  <si>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</si>
  <si>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</si>
  <si>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</si>
  <si>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</si>
  <si>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</si>
  <si>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</si>
  <si>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</si>
  <si>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</si>
  <si>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</si>
  <si>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</si>
  <si>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</si>
  <si>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</si>
  <si>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</si>
  <si>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</si>
  <si>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</si>
  <si>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</si>
  <si>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</si>
  <si>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</si>
  <si>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</si>
  <si>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</si>
  <si>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</si>
  <si>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</si>
  <si>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</si>
  <si>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</si>
  <si>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</si>
  <si>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</si>
  <si>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</si>
  <si>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</si>
  <si>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</si>
  <si>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</si>
  <si>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</si>
  <si>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</si>
  <si>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</si>
  <si>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</si>
  <si>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</si>
  <si>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</si>
  <si>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</si>
  <si>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</si>
  <si>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</si>
  <si>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</si>
  <si>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</si>
  <si>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</si>
  <si>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</si>
  <si>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</si>
  <si>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</si>
  <si>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</si>
  <si>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</si>
  <si>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</si>
  <si>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</si>
  <si>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</si>
  <si>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</si>
  <si>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</si>
  <si>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</si>
  <si>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</si>
  <si>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</si>
  <si>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</si>
  <si>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</si>
  <si>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</si>
  <si>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</si>
  <si>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</si>
  <si>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</si>
  <si>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</si>
  <si>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</si>
  <si>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</si>
  <si>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</si>
  <si>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</si>
  <si>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</si>
  <si>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</si>
  <si>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</si>
  <si>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</si>
  <si>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</si>
  <si>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</si>
  <si>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</si>
  <si>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</si>
  <si>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</si>
  <si>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</si>
  <si>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</si>
  <si>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</si>
  <si>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</si>
  <si>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</si>
  <si>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</si>
  <si>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</si>
  <si>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</si>
  <si>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</si>
  <si>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</si>
  <si>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</si>
  <si>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</si>
  <si>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</si>
  <si>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</si>
  <si>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</si>
  <si>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</si>
  <si>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</si>
  <si>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</si>
  <si>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</si>
  <si>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</si>
  <si>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</si>
  <si>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</si>
  <si>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</si>
  <si>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</si>
  <si>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</si>
  <si>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</si>
  <si>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</si>
  <si>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</si>
  <si>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</si>
  <si>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</si>
  <si>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</si>
  <si>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</si>
  <si>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</si>
  <si>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</si>
  <si>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</si>
  <si>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</si>
  <si>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</si>
  <si>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</si>
  <si>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</si>
  <si>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</si>
  <si>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</si>
  <si>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</si>
  <si>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</si>
  <si>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</si>
  <si>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</si>
  <si>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</si>
  <si>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</si>
  <si>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</si>
  <si>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</si>
  <si>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</si>
  <si>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</si>
  <si>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</si>
  <si>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</si>
  <si>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</si>
  <si>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</si>
  <si>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</si>
  <si>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</si>
  <si>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</si>
  <si>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</si>
  <si>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</si>
  <si>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</si>
  <si>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</si>
  <si>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</si>
  <si>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</si>
  <si>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</si>
  <si>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</si>
  <si>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</si>
  <si>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</si>
  <si>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</si>
  <si>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</si>
  <si>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</si>
  <si>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</si>
  <si>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</si>
  <si>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</si>
  <si>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</si>
  <si>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</si>
  <si>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</si>
  <si>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</si>
  <si>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</si>
  <si>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</si>
  <si>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</si>
  <si>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</si>
  <si>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</si>
  <si>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</si>
  <si>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</si>
  <si>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</si>
  <si>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</si>
  <si>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</si>
  <si>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</si>
  <si>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</si>
  <si>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</si>
  <si>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</si>
  <si>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</si>
  <si>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</si>
  <si>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</si>
  <si>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</si>
  <si>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</si>
  <si>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</si>
  <si>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</si>
  <si>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</si>
  <si>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</si>
  <si>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</si>
  <si>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</si>
  <si>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</si>
  <si>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</si>
  <si>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</si>
  <si>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</si>
  <si>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</si>
  <si>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</si>
  <si>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</si>
  <si>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</si>
  <si>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</si>
  <si>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</si>
  <si>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</si>
  <si>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</si>
  <si>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</si>
  <si>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</si>
  <si>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</si>
  <si>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</si>
  <si>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</si>
  <si>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</si>
  <si>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</si>
  <si>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</si>
  <si>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</si>
  <si>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</si>
  <si>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</si>
  <si>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</si>
  <si>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</si>
  <si>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</si>
  <si>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</si>
  <si>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</si>
  <si>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</si>
  <si>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</si>
  <si>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</si>
  <si>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</si>
  <si>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</si>
  <si>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</si>
  <si>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</si>
  <si>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</si>
  <si>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</si>
  <si>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</si>
  <si>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</si>
  <si>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</si>
  <si>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</si>
  <si>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</si>
  <si>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</si>
  <si>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</si>
  <si>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</si>
  <si>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</si>
  <si>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</si>
  <si>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</si>
  <si>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</si>
  <si>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</si>
  <si>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</si>
  <si>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</si>
  <si>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</si>
  <si>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</si>
  <si>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</si>
  <si>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</si>
  <si>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</si>
  <si>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</si>
  <si>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</si>
  <si>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</si>
  <si>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</si>
  <si>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</si>
  <si>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</si>
  <si>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</si>
  <si>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</si>
  <si>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</si>
  <si>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</si>
  <si>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</si>
  <si>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</si>
  <si>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</si>
  <si>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</si>
  <si>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</si>
  <si>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</si>
  <si>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</si>
  <si>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</si>
  <si>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</si>
  <si>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</si>
  <si>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</si>
  <si>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</si>
  <si>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</si>
  <si>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</si>
  <si>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</si>
  <si>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</si>
  <si>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</si>
  <si>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</si>
  <si>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</si>
  <si>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</si>
  <si>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</si>
  <si>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</si>
  <si>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</si>
  <si>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</si>
  <si>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</si>
  <si>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</si>
  <si>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</si>
  <si>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</si>
  <si>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</si>
  <si>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</si>
  <si>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</si>
  <si>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</si>
  <si>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</si>
  <si>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</si>
  <si>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</si>
  <si>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</si>
  <si>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</si>
  <si>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</si>
  <si>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</si>
  <si>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</si>
  <si>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</si>
  <si>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</si>
  <si>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</si>
  <si>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</si>
  <si>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</si>
  <si>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</si>
  <si>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</si>
  <si>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</si>
  <si>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</si>
  <si>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</si>
  <si>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</si>
  <si>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</si>
  <si>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</si>
  <si>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</si>
  <si>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</si>
  <si>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</si>
  <si>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</si>
  <si>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</si>
  <si>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</si>
  <si>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</si>
  <si>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</si>
  <si>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</si>
  <si>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</si>
  <si>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</si>
  <si>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</si>
  <si>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</si>
  <si>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</si>
  <si>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</si>
  <si>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</si>
  <si>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</si>
  <si>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</si>
  <si>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</si>
  <si>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</si>
  <si>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</si>
  <si>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</si>
  <si>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</si>
  <si>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</si>
  <si>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</si>
  <si>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</si>
  <si>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</si>
  <si>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</si>
  <si>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</si>
  <si>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</si>
  <si>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</si>
  <si>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</si>
  <si>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</si>
  <si>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</si>
  <si>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</si>
  <si>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</si>
  <si>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</si>
  <si>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</si>
  <si>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</si>
  <si>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</si>
  <si>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</si>
  <si>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</si>
  <si>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</si>
  <si>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</si>
  <si>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</si>
  <si>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</si>
  <si>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</si>
  <si>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</si>
  <si>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 xml:space="preserve">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</si>
  <si>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</si>
  <si>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</si>
  <si>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</si>
  <si>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</si>
  <si>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</si>
  <si>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</si>
  <si>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</si>
  <si>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</si>
  <si>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</si>
  <si>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</si>
  <si>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</si>
  <si>
    <t>TT-20251001-01955</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</si>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</sst>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xf numFmtId="22" fontId="30"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2">
    <sortCondition ref="H1:H7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9" totalsRowShown="0" headerRowDxfId="157" dataDxfId="156" headerRowBorderDxfId="154" tableBorderDxfId="155" totalsRowBorderDxfId="153">
  <autoFilter ref="A1:CJ3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6" totalsRowShown="0" headerRowDxfId="15" dataDxfId="14" headerRowBorderDxfId="12" tableBorderDxfId="13">
  <autoFilter ref="A1:L3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2"/>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269.18668587962748</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15.565702083331416</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45932.135111805554</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45932.135111805554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45932.135111805554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45932.135111805554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45932.135111805554</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45932.135111805554</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45932.135111805554</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45932.135111805554</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45932.135111805554</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45932.135111805554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45932.135111805554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45932.135111805554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45932.135111805554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45932.135111805554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45932.135111805554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45932.135111805554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45932.135111805554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45932.135111805554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45932.135111805554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45932.135111805554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45932.135111805554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45932.135111805554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45932.135111805554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45932.135111805554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45932.135111805554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45932.135111805554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45932.135111805554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45932.135111805554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45932.135111805554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45932.135111805554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45932.135111805554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45932.135111805554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45932.135111805554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45932.135111805554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45932.135111805554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45932.135111805554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45932.135111805554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45932.135111805554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45932.135111805554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45932.135111805554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45932.135111805554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45932.135111805554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45932.135111805554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45932.135111805554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45932.135111805554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45932.135111805554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45932.135111805554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45932.135111805554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45932.135111805554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45932.135111805554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45932.135111805554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45932.135111805554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45932.135111805554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45932.135111805554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45932.135111805554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45932.135111805554</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45932.135111805554</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45932.135111805554</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45932.135111805554</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45932.135111805554</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45932.135111805554</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45932.135111805554</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45932.135111805554</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45932.135111805554</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45932.135111805554</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45932.135111805554</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45932.135111805554</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45932.135111805554</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45932.135111805554</v>
      </c>
      <c r="H72" s="68"/>
      <c r="I72" s="73" t="str">
        <f>IFERROR(VLOOKUP(D72,DB!A:F,6,0),"")</f>
        <v/>
      </c>
      <c r="J72" s="73" t="str">
        <f>IFERROR(VLOOKUP(D72,DB!A:G,7,0),"")</f>
        <v/>
      </c>
      <c r="K72" s="69"/>
      <c r="L72" s="70" t="str">
        <f>IFERROR(VLOOKUP(D72,DB!A:I,9,0),"")</f>
        <v/>
      </c>
    </row>
  </sheetData>
  <customSheetViews>
    <customSheetView guid="{F6042A99-DD27-4453-835D-0834D95730CC}" filter="1" showAutoFilter="1">
      <pageMargins left="0" right="0" top="0" bottom="0" header="0" footer="0"/>
      <autoFilter ref="B1:M1" xr:uid="{B80F2936-2EAE-43D8-9E05-432EA0ACD2DA}"/>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9"/>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240.48332939814281</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125.40802847222221</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107.13527384259214</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8.9095446759238257</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8"/>
      <c r="E7" s="131"/>
      <c r="F7" s="132"/>
      <c r="G7" s="133">
        <f ca="1">IFERROR(NOW()-F7,"-")</f>
        <v>45932.135111805554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45932.135111805554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45932.135111805554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45932.135111805554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45932.135111805554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45932.135111805554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45932.135111805554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45932.135111805554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45932.135111805554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45932.135111805554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45932.135111805554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45932.135111805554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45932.135111805554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45932.135111805554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45932.135111805554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45932.135111805554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45932.135111805554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45932.135111805554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45932.135111805554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45932.135111805554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45932.135111805554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45932.135111805554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45932.135111805554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45932.135111805554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45932.135111805554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45932.135111805554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45932.135111805554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45932.135111805554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45932.135111805554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45932.135111805554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45932.135111805554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45932.135111805554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45932.135111805554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45932.135111805554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45932.135111805554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45932.135111805554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45932.135111805554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45932.135111805554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45932.135111805554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45932.135111805554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45932.135111805554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45932.135111805554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45932.135111805554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45932.135111805554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45932.135111805554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45932.135111805554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45932.135111805554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45932.135111805554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45932.135111805554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45932.135111805554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45932.135111805554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45932.135111805554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45932.135111805554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45932.135111805554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45932.135111805554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45932.135111805554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45932.135111805554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45932.135111805554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45932.135111805554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45932.135111805554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45932.135111805554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45932.135111805554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45932.135111805554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45932.135111805554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45932.135111805554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45932.135111805554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45932.135111805554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45932.135111805554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45932.135111805554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45932.135111805554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45932.135111805554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45932.135111805554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45932.135111805554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45932.135111805554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45932.135111805554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45932.135111805554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45932.135111805554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45932.135111805554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45932.135111805554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45932.135111805554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45932.135111805554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45932.135111805554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45932.135111805554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45932.135111805554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45932.135111805554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45932.135111805554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45932.135111805554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45932.135111805554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45932.135111805554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45932.135111805554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45932.135111805554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45932.135111805554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45932.135111805554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45932.135111805554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45932.135111805554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45932.135111805554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45932.135111805554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45932.135111805554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45932.135111805554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45932.135111805554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45932.135111805554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45932.135111805554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45932.135111805554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45932.135111805554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45932.135111805554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45932.135111805554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45932.135111805554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45932.135111805554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45932.135111805554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45932.135111805554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45932.135111805554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45932.135111805554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45932.135111805554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45932.135111805554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45932.135111805554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45932.135111805554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45932.135111805554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45932.135111805554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45932.135111805554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45932.135111805554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45932.135111805554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45932.135111805554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45932.135111805554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45932.135111805554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45932.135111805554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45932.135111805554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45932.135111805554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45932.135111805554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45932.135111805554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45932.135111805554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45932.135111805554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45932.135111805554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45932.135111805554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45932.135111805554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45932.135111805554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45932.135111805554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45932.135111805554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45932.135111805554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45932.135111805554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45932.135111805554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45932.135111805554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45932.135111805554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45932.135111805554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45932.135111805554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45932.135111805554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45932.135111805554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45932.135111805554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45932.135111805554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45932.135111805554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45932.135111805554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45932.135111805554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45932.135111805554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45932.135111805554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45932.135111805554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45932.135111805554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45932.135111805554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45932.135111805554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45932.135111805554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45932.135111805554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45932.135111805554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45932.135111805554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45932.135111805554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45932.135111805554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45932.135111805554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45932.135111805554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45932.135111805554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45932.135111805554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45932.135111805554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45932.135111805554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45932.135111805554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45932.135111805554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45932.135111805554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45932.135111805554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45932.135111805554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45932.135111805554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45932.135111805554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45932.135111805554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45932.135111805554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45932.135111805554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45932.135111805554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45932.135111805554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45932.135111805554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45932.135111805554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45932.135111805554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45932.135111805554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45932.135111805554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45932.135111805554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45932.135111805554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45932.135111805554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45932.135111805554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45932.135111805554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45932.135111805554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45932.135111805554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45932.135111805554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45932.135111805554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45932.135111805554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45932.135111805554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45932.135111805554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45932.135111805554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45932.135111805554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45932.135111805554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45932.135111805554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45932.135111805554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45932.135111805554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45932.135111805554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45932.135111805554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45932.135111805554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45932.135111805554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45932.135111805554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45932.135111805554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45932.135111805554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45932.135111805554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45932.135111805554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45932.135111805554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45932.135111805554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45932.135111805554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45932.135111805554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45932.135111805554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45932.135111805554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45932.135111805554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45932.135111805554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45932.135111805554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45932.135111805554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45932.135111805554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45932.135111805554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45932.135111805554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45932.135111805554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45932.135111805554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45932.135111805554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45932.135111805554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45932.135111805554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45932.135111805554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45932.135111805554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45932.135111805554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45932.135111805554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45932.135111805554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45932.135111805554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45932.135111805554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45932.135111805554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45932.135111805554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45932.135111805554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45932.135111805554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45932.135111805554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45932.135111805554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45932.135111805554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45932.135111805554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45932.135111805554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45932.135111805554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45932.135111805554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45932.135111805554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45932.135111805554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45932.135111805554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45932.135111805554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45932.135111805554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45932.135111805554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45932.135111805554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45932.135111805554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45932.135111805554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45932.135111805554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45932.135111805554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45932.135111805554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45932.135111805554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45932.135111805554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45932.135111805554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45932.135111805554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45932.135111805554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45932.135111805554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45932.135111805554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45932.135111805554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45932.135111805554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45932.135111805554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45932.135111805554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45932.135111805554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45932.135111805554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45932.135111805554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45932.135111805554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45932.135111805554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45932.135111805554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45932.135111805554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45932.135111805554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45932.135111805554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45932.135111805554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45932.135111805554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45932.135111805554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45932.135111805554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45932.135111805554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45932.135111805554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45932.135111805554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45932.135111805554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45932.135111805554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45932.135111805554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45932.135111805554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45932.135111805554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45932.135111805554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45932.135111805554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45932.135111805554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45932.135111805554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45932.135111805554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45932.135111805554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45932.135111805554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45932.135111805554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45932.135111805554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45932.135111805554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45932.135111805554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45932.135111805554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45932.135111805554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45932.135111805554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45932.135111805554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45932.135111805554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45932.135111805554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45932.135111805554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45932.135111805554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45932.135111805554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45932.135111805554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45932.135111805554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45932.135111805554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45932.135111805554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45932.135111805554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45932.135111805554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45932.135111805554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45932.135111805554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45932.135111805554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45932.135111805554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45932.135111805554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45932.135111805554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45932.135111805554</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45932.135111805554</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45932.135111805554</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45932.135111805554</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45932.135111805554</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45932.135111805554</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45932.135111805554</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45932.135111805554</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45932.135111805554</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45932.135111805554</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45932.135111805554</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45932.135111805554</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45932.135111805554</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45932.135111805554</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45932.135111805554</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45932.135111805554</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45932.135111805554</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45932.135111805554</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45932.135111805554</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45932.135111805554</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45932.135111805554</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45932.135111805554</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45932.135111805554</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45932.135111805554</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45932.135111805554</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45932.135111805554</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45932.135111805554</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45932.135111805554</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sheetData>
  <dataValidations count="2">
    <dataValidation allowBlank="1" showInputMessage="1" showErrorMessage="1" sqref="E1" xr:uid="{4D935161-CDD3-4592-B877-3FB59C99E142}"/>
    <dataValidation type="list" allowBlank="1" showInputMessage="1" showErrorMessage="1" sqref="E3:E3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45932.135111805554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45932.135111805554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45932.135111805554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45932.135111805554</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45932.135111805554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45932.135111805554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45932.135111805554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45932.135111805554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45932.135111805554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45932.135111805554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45932.135111805554</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45932.135111805554</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45932.135111805554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45932.135111805554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45932.135111805554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45932.135111805554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45932.135111805554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45932.135111805554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45932.135111805554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45932.135111805554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45932.135111805554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45932.135111805554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45932.135111805554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45932.135111805554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45932.135111805554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45932.135111805554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45932.135111805554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45932.135111805554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45932.135111805554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45932.135111805554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45932.135111805554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45932.135111805554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45932.135111805554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45932.135111805554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45932.135111805554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45932.135111805554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45932.135111805554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45932.135111805554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45932.135111805554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45932.135111805554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45932.135111805554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45932.135111805554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45932.135111805554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45932.135111805554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45932.135111805554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45932.135111805554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45932.135111805554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45932.135111805554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45932.135111805554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45932.135111805554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45932.135111805554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45932.135111805554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45932.135111805554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45932.135111805554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45932.135111805554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45932.135111805554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45932.135111805554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45932.135111805554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45932.135111805554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45932.135111805554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45932.135111805554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45932.135111805554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45932.135111805554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45932.135111805554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45932.135111805554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45932.135111805554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45932.135111805554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45932.135111805554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45932.135111805554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45932.135111805554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45932.135111805554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45932.135111805554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45932.135111805554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45932.135111805554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45932.135111805554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45932.135111805554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45932.135111805554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45932.135111805554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45932.135111805554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45932.135111805554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45932.135111805554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45932.135111805554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45932.135111805554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45932.135111805554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45932.135111805554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45932.135111805554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45932.135111805554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45932.135111805554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45932.135111805554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45932.135111805554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45932.135111805554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45932.135111805554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45932.135111805554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45932.135111805554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45932.135111805554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45932.135111805554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45932.135111805554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45932.135111805554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45932.135111805554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45932.135111805554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45932.135111805554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45932.135111805554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45932.135111805554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45932.135111805554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45932.135111805554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45932.135111805554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45932.135111805554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45932.135111805554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45932.135111805554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45932.135111805554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45932.135111805554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45932.135111805554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45932.135111805554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45932.135111805554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45932.135111805554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45932.135111805554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45932.135111805554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45932.135111805554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45932.135111805554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45932.135111805554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45932.135111805554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45932.135111805554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45932.135111805554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45932.135111805554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45932.135111805554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45932.135111805554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45932.135111805554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45932.135111805554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45932.135111805554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45932.135111805554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45932.135111805554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45932.135111805554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45932.135111805554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45932.135111805554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45932.135111805554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45932.135111805554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45932.135111805554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45932.135111805554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45932.135111805554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45932.135111805554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45932.135111805554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45932.135111805554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45932.135111805554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45932.135111805554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45932.135111805554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45932.135111805554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45932.135111805554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45932.135111805554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45932.135111805554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45932.135111805554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45932.135111805554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45932.135111805554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45932.135111805554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45932.135111805554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45932.135111805554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45932.135111805554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45932.135111805554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45932.135111805554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45932.135111805554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45932.135111805554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45932.135111805554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45932.135111805554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45932.135111805554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45932.135111805554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45932.135111805554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45932.135111805554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45932.135111805554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45932.135111805554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45932.135111805554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45932.135111805554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45932.135111805554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45932.135111805554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45932.135111805554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45932.135111805554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45932.135111805554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45932.135111805554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45932.135111805554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45932.135111805554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45932.135111805554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45932.135111805554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45932.135111805554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45932.135111805554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45932.135111805554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45932.135111805554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45932.135111805554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45932.135111805554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45932.135111805554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45932.135111805554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45932.135111805554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45932.135111805554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45932.135111805554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45932.135111805554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45932.135111805554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45932.135111805554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45932.135111805554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45932.135111805554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45932.135111805554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45932.135111805554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45932.135111805554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45932.135111805554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45932.135111805554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45932.135111805554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45932.135111805554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45932.135111805554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45932.135111805554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45932.135111805554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45932.135111805554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45932.135111805554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45932.135111805554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45932.135111805554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45932.135111805554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45932.135111805554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45932.135111805554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45932.135111805554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45932.135111805554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45932.135111805554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45932.135111805554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45932.135111805554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45932.135111805554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45932.135111805554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45932.135111805554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45932.135111805554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45932.135111805554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45932.135111805554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45932.135111805554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45932.135111805554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45932.135111805554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45932.135111805554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45932.135111805554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45932.135111805554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45932.135111805554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45932.135111805554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45932.135111805554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45932.135111805554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45932.135111805554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45932.135111805554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45932.135111805554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45932.135111805554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45932.135111805554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45932.135111805554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45932.135111805554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45932.135111805554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45932.135111805554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45932.135111805554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45932.135111805554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45932.135111805554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45932.135111805554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45932.135111805554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45932.135111805554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45932.135111805554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45932.135111805554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45932.135111805554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45932.135111805554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45932.135111805554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45932.135111805554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45932.135111805554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45932.135111805554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45932.135111805554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45932.135111805554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45932.135111805554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45932.135111805554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45932.135111805554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45932.135111805554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45932.135111805554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45932.135111805554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45932.135111805554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45932.135111805554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45932.135111805554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45932.135111805554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45932.135111805554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45932.135111805554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45932.135111805554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45932.135111805554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45932.135111805554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45932.135111805554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45932.135111805554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45932.135111805554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45932.135111805554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45932.135111805554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45932.135111805554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45932.135111805554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45932.135111805554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45932.135111805554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45932.135111805554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45932.135111805554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45932.135111805554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45932.135111805554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45932.135111805554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45932.135111805554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45932.135111805554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45932.135111805554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45932.135111805554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45932.135111805554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45932.135111805554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45932.135111805554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45932.135111805554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45932.135111805554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45932.135111805554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45932.135111805554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45932.135111805554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45932.135111805554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45932.135111805554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45932.135111805554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45932.135111805554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45932.135111805554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45932.135111805554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45932.135111805554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45932.135111805554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45932.135111805554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45932.135111805554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45932.135111805554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45932.135111805554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45932.135111805554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45932.135111805554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45932.135111805554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45932.135111805554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45932.135111805554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45932.135111805554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45932.135111805554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45932.135111805554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45932.135111805554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45932.135111805554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45932.135111805554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45932.135111805554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45932.135111805554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45932.135111805554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45932.135111805554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45932.135111805554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45932.135111805554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45932.135111805554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45932.135111805554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45932.135111805554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45932.135111805554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45932.135111805554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45932.135111805554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45932.135111805554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45932.135111805554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45932.135111805554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45932.135111805554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45932.135111805554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45932.135111805554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45932.135111805554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45932.135111805554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45932.135111805554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45932.135111805554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45932.135111805554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45932.135111805554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45932.135111805554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45932.135111805554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45932.135111805554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45932.135111805554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45932.135111805554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45932.135111805554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45932.135111805554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45932.135111805554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45932.135111805554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45932.135111805554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45932.135111805554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45932.135111805554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45932.135111805554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45932.135111805554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45932.135111805554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45932.135111805554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45932.135111805554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45932.135111805554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45932.135111805554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45932.135111805554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45932.135111805554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45932.135111805554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45932.135111805554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45932.135111805554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45932.135111805554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45932.135111805554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45932.135111805554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45932.135111805554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45932.135111805554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45932.135111805554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45932.135111805554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45932.135111805554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45932.135111805554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45932.135111805554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45932.135111805554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45932.135111805554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45932.135111805554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45932.135111805554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45932.135111805554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45932.135111805554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45932.135111805554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45932.135111805554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45932.135111805554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45932.135111805554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45932.135111805554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45932.135111805554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45932.135111805554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45932.135111805554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45932.135111805554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45932.135111805554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45932.135111805554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45932.135111805554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45932.135111805554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45932.135111805554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45932.135111805554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45932.135111805554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45932.135111805554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45932.135111805554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45932.135111805554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45932.135111805554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45932.135111805554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45932.135111805554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45932.135111805554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45932.135111805554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45932.135111805554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45932.135111805554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45932.135111805554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45932.135111805554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45932.135111805554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45932.135111805554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45932.135111805554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45932.135111805554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45932.135111805554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45932.135111805554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45932.135111805554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45932.135111805554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45932.135111805554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45932.135111805554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45932.135111805554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45932.135111805554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45932.135111805554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45932.135111805554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45932.135111805554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45932.135111805554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45932.135111805554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45932.135111805554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45932.135111805554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45932.135111805554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45932.135111805554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45932.135111805554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45932.135111805554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45932.135111805554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45932.135111805554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45932.135111805554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45932.135111805554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45932.135111805554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45932.135111805554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45932.135111805554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45932.135111805554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45932.135111805554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45932.135111805554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45932.135111805554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45932.135111805554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45932.135111805554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45932.135111805554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45932.135111805554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45932.135111805554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45932.135111805554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45932.135111805554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45932.135111805554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45932.135111805554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45932.135111805554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45932.135111805554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45932.135111805554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45932.135111805554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45932.135111805554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45932.135111805554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45932.135111805554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45932.135111805554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45932.135111805554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45932.135111805554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45932.135111805554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45932.135111805554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45932.135111805554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45932.135111805554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45932.135111805554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45932.135111805554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45932.135111805554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45932.135111805554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45932.135111805554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45932.135111805554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45932.135111805554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45932.135111805554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45932.135111805554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45932.135111805554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45932.135111805554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45932.135111805554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45932.135111805554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45932.135111805554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45932.135111805554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45932.135111805554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45932.135111805554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45932.135111805554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45932.135111805554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45932.135111805554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45932.135111805554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45932.135111805554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45932.135111805554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45932.135111805554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45932.135111805554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45932.135111805554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45932.135111805554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45932.135111805554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45932.135111805554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45932.135111805554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45932.135111805554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45932.135111805554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45932.135111805554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45932.135111805554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45932.135111805554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45932.135111805554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45932.135111805554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45932.135111805554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45932.135111805554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45932.135111805554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45932.135111805554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45932.135111805554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45932.135111805554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45932.135111805554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45932.135111805554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45932.135111805554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45932.135111805554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45932.135111805554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45932.135111805554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45932.135111805554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45932.135111805554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45932.135111805554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45932.135111805554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45932.135111805554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45932.135111805554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45932.135111805554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45932.135111805554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45932.135111805554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45932.135111805554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45932.135111805554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45932.135111805554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45932.135111805554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45932.135111805554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45932.135111805554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45932.135111805554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45932.135111805554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45932.135111805554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45932.135111805554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45932.135111805554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45932.135111805554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45932.135111805554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45932.135111805554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45932.135111805554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45932.135111805554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45932.135111805554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45932.135111805554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45932.135111805554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45932.135111805554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45932.135111805554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45932.135111805554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45932.135111805554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45932.135111805554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45932.135111805554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45932.135111805554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45932.135111805554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45932.135111805554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45932.135111805554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45932.135111805554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45932.135111805554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45932.135111805554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45932.135111805554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45932.135111805554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45932.135111805554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45932.135111805554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45932.135111805554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45932.135111805554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45932.135111805554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45932.135111805554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45932.135111805554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45932.135111805554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45932.135111805554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45932.135111805554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45932.135111805554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45932.135111805554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45932.135111805554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45932.135111805554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45932.135111805554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45932.135111805554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45932.135111805554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45932.135111805554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45932.135111805554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45932.135111805554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45932.135111805554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45932.135111805554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45932.135111805554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45932.135111805554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45932.135111805554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45932.135111805554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45932.135111805554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45932.135111805554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45932.135111805554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45932.135111805554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45932.135111805554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45932.135111805554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45932.135111805554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45932.135111805554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45932.135111805554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45932.135111805554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45932.135111805554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45932.135111805554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45932.135111805554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45932.135111805554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45932.135111805554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45932.135111805554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45932.135111805554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45932.135111805554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45932.135111805554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45932.135111805554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45932.135111805554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45932.135111805554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45932.135111805554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45932.135111805554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45932.135111805554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45932.135111805554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45932.135111805554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45932.135111805554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45932.135111805554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45932.135111805554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45932.135111805554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45932.135111805554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45932.135111805554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45932.135111805554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45932.135111805554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45932.135111805554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45932.135111805554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45932.135111805554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45932.135111805554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45932.135111805554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45932.135111805554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45932.135111805554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45932.135111805554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45932.135111805554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45932.135111805554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45932.135111805554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45932.135111805554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45932.135111805554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45932.135111805554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45932.135111805554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45932.135111805554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45932.135111805554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45932.135111805554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45932.135111805554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45932.135111805554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45932.135111805554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45932.135111805554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45932.135111805554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45932.135111805554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45932.135111805554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45932.135111805554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45932.135111805554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45932.135111805554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45932.135111805554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45932.135111805554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45932.135111805554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45932.135111805554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45932.135111805554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45932.135111805554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45932.135111805554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45932.135111805554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45932.135111805554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45932.135111805554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45932.135111805554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45932.135111805554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45932.135111805554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45932.135111805554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45932.135111805554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45932.135111805554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45932.135111805554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45932.135111805554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45932.135111805554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45932.135111805554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45932.135111805554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45932.135111805554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45932.135111805554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45932.135111805554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45932.135111805554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45932.135111805554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45932.135111805554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45932.135111805554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45932.135111805554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45932.135111805554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45932.135111805554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45932.135111805554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45932.135111805554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45932.135111805554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45932.135111805554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45932.135111805554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45932.135111805554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45932.135111805554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45932.135111805554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45932.135111805554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45932.135111805554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45932.135111805554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45932.135111805554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45932.135111805554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45932.135111805554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45932.135111805554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45932.135111805554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45932.135111805554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45932.135111805554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45932.135111805554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45932.135111805554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45932.135111805554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45932.135111805554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45932.135111805554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45932.135111805554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45932.135111805554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45932.135111805554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45932.135111805554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45932.135111805554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45932.135111805554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45932.135111805554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45932.135111805554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45932.135111805554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45932.135111805554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45932.135111805554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45932.135111805554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45932.135111805554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45932.135111805554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45932.135111805554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45932.135111805554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45932.135111805554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45932.135111805554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45932.135111805554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45932.135111805554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45932.135111805554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45932.135111805554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45932.135111805554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45932.135111805554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45932.135111805554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45932.135111805554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45932.135111805554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45932.135111805554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45932.135111805554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45932.135111805554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45932.135111805554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45932.135111805554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45932.135111805554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45932.135111805554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45932.135111805554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45932.135111805554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45932.135111805554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45932.135111805554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45932.135111805554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45932.135111805554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45932.135111805554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45932.135111805554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45932.135111805554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45932.135111805554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45932.135111805554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45932.135111805554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45932.135111805554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45932.135111805554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45932.135111805554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45932.135111805554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45932.135111805554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45932.135111805554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45932.135111805554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45932.135111805554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45932.135111805554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45932.135111805554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45932.135111805554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45932.135111805554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45932.135111805554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45932.135111805554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45932.135111805554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45932.135111805554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45932.135111805554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45932.135111805554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45932.135111805554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45932.135111805554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45932.135111805554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45932.135111805554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45932.135111805554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45932.135111805554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45932.135111805554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45932.135111805554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45932.135111805554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45932.135111805554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45932.135111805554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45932.135111805554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45932.135111805554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45932.135111805554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45932.135111805554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45932.135111805554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45932.135111805554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45932.135111805554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45932.135111805554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45932.135111805554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45932.135111805554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45932.135111805554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45932.135111805554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45932.135111805554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45932.135111805554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45932.135111805554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45932.135111805554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45932.135111805554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45932.135111805554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45932.135111805554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45932.135111805554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45932.135111805554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45932.135111805554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45932.135111805554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45932.135111805554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45932.135111805554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45932.135111805554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45932.135111805554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45932.135111805554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45932.135111805554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45932.135111805554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45932.135111805554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45932.135111805554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45932.135111805554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45932.135111805554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45932.135111805554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45932.135111805554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45932.135111805554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45932.135111805554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45932.135111805554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45932.135111805554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45932.135111805554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45932.135111805554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45932.135111805554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45932.135111805554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45932.135111805554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45932.135111805554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45932.135111805554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45932.135111805554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45932.135111805554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45932.135111805554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45932.135111805554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45932.135111805554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45932.135111805554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45932.135111805554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45932.135111805554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45932.135111805554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45932.135111805554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45932.135111805554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45932.135111805554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45932.135111805554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45932.135111805554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45932.135111805554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45932.135111805554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45932.135111805554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45932.135111805554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45932.135111805554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45932.135111805554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45932.135111805554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45932.135111805554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45932.135111805554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45932.135111805554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45932.135111805554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45932.135111805554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45932.135111805554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45932.135111805554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45932.135111805554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45932.135111805554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45932.135111805554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45932.135111805554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45932.135111805554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45932.135111805554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45932.135111805554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45932.135111805554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45932.135111805554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45932.135111805554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45932.135111805554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45932.135111805554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45932.135111805554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45932.135111805554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45932.135111805554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45932.135111805554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45932.135111805554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45932.135111805554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45932.135111805554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45932.135111805554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45932.135111805554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45932.135111805554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45932.135111805554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45932.135111805554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45932.135111805554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45932.135111805554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45932.135111805554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45932.135111805554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45932.135111805554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45932.135111805554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45932.135111805554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45932.135111805554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45932.135111805554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45932.135111805554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45932.135111805554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45932.135111805554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45932.135111805554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45932.135111805554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45932.135111805554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45932.135111805554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45932.135111805554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45932.135111805554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45932.135111805554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45932.135111805554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45932.135111805554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45932.135111805554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45932.135111805554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45932.135111805554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45932.135111805554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45932.135111805554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45932.135111805554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45932.135111805554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45932.135111805554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45932.135111805554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45932.135111805554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45932.135111805554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45932.135111805554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45932.135111805554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45932.135111805554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45932.135111805554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45932.135111805554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45932.135111805554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45932.135111805554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45932.135111805554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45932.135111805554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45932.135111805554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45932.135111805554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45932.135111805554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45932.135111805554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45932.135111805554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45932.135111805554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45932.135111805554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45932.135111805554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45932.135111805554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45932.135111805554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45932.135111805554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45932.135111805554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45932.135111805554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45932.135111805554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45932.135111805554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45932.135111805554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45932.135111805554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45932.135111805554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45932.135111805554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45932.135111805554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45932.135111805554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45932.135111805554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45932.135111805554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45932.135111805554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45932.135111805554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45932.135111805554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45932.135111805554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45932.135111805554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45932.135111805554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45932.135111805554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45932.135111805554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45932.135111805554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45932.135111805554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45932.135111805554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45932.135111805554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45932.135111805554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45932.135111805554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45932.135111805554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45932.135111805554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45932.135111805554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45932.135111805554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45932.135111805554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45932.135111805554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45932.135111805554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45932.135111805554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45932.135111805554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45932.135111805554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45932.135111805554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45932.135111805554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45932.135111805554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45932.135111805554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45932.135111805554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45932.135111805554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45932.135111805554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45932.135111805554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45932.135111805554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45932.135111805554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45932.135111805554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45932.135111805554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45932.135111805554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45932.135111805554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45932.135111805554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45932.135111805554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45932.135111805554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45932.135111805554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45932.135111805554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45932.135111805554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45932.135111805554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45932.135111805554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45932.135111805554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45932.135111805554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45932.135111805554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45932.135111805554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45932.135111805554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45932.135111805554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45932.135111805554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45932.135111805554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45932.135111805554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45932.135111805554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45932.135111805554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45932.135111805554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45932.135111805554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45932.135111805554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45932.135111805554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45932.135111805554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45932.135111805554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45932.135111805554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45932.135111805554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45932.135111805554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45932.135111805554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45932.135111805554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45932.135111805554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45932.135111805554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45932.135111805554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45932.135111805554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45932.135111805554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45932.135111805554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45932.135111805554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45932.135111805554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45932.135111805554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45932.135111805554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45932.135111805554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45932.135111805554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45932.135111805554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45932.135111805554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45932.135111805554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45932.135111805554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45932.135111805554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45932.135111805554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45932.135111805554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45932.135111805554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45932.135111805554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45932.135111805554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45932.135111805554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45932.135111805554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45932.135111805554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45932.135111805554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45932.135111805554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45932.135111805554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45932.135111805554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45932.135111805554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45932.135111805554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45932.135111805554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45932.135111805554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45932.135111805554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45932.135111805554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45932.135111805554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45932.135111805554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45932.135111805554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45932.135111805554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45932.135111805554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45932.135111805554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45932.135111805554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45932.135111805554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45932.135111805554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45932.135111805554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45932.135111805554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45932.135111805554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45932.135111805554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45932.135111805554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45932.135111805554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45932.135111805554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45932.135111805554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45932.135111805554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45932.135111805554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45932.135111805554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45932.135111805554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45932.135111805554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45932.135111805554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45932.135111805554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45932.135111805554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45932.135111805554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45932.135111805554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45932.135111805554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45932.135111805554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45932.135111805554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45932.135111805554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45932.135111805554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45932.135111805554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45932.135111805554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45932.135111805554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45932.135111805554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45932.135111805554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45932.135111805554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45932.135111805554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45932.135111805554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45932.135111805554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45932.135111805554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45932.135111805554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45932.135111805554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45932.135111805554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45932.135111805554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45932.135111805554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45932.135111805554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45932.135111805554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45932.135111805554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45932.135111805554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45932.135111805554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45932.135111805554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45932.135111805554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45932.135111805554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45932.135111805554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45932.135111805554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45932.135111805554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45932.135111805554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45932.135111805554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45932.135111805554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45932.135111805554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45932.135111805554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45932.135111805554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45932.135111805554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45932.135111805554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45932.135111805554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45932.135111805554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45932.135111805554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45932.135111805554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45932.135111805554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45932.135111805554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45932.135111805554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45932.135111805554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45932.135111805554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45932.135111805554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45932.135111805554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45932.135111805554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45932.135111805554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45932.135111805554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45932.135111805554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45932.135111805554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45932.135111805554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45932.135111805554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45932.135111805554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45932.135111805554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45932.135111805554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45932.135111805554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45932.135111805554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45932.135111805554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45932.135111805554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45932.135111805554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45932.135111805554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45932.135111805554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45932.135111805554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45932.135111805554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45932.135111805554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45932.135111805554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45932.135111805554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45932.135111805554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45932.135111805554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45932.135111805554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45932.135111805554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45932.135111805554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45932.135111805554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45932.135111805554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45932.135111805554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45932.135111805554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45932.135111805554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45932.135111805554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45932.135111805554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45932.135111805554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45932.135111805554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45932.135111805554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45932.135111805554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45932.135111805554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45932.135111805554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45932.135111805554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45932.135111805554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45932.135111805554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45932.135111805554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45932.135111805554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45932.135111805554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45932.135111805554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45932.135111805554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45932.135111805554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45932.135111805554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45932.135111805554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45932.135111805554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45932.135111805554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45932.135111805554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45932.135111805554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45932.135111805554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45932.135111805554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45932.135111805554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45932.135111805554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45932.135111805554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45932.135111805554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45932.135111805554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45932.135111805554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45932.135111805554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45932.135111805554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45932.135111805554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45932.135111805554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45932.135111805554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45932.135111805554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45932.135111805554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45932.135111805554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45932.135111805554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45932.135111805554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45932.135111805554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45932.135111805554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45932.135111805554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45932.135111805554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45932.135111805554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45932.135111805554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45932.135111805554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45932.135111805554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45932.135111805554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45932.135111805554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45932.135111805554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45932.135111805554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45932.135111805554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45932.135111805554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45932.135111805554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45932.135111805554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45932.135111805554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45932.135111805554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45932.135111805554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45932.135111805554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45932.135111805554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45932.135111805554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45932.135111805554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45932.135111805554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45932.135111805554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45932.135111805554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45932.135111805554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45932.135111805554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45932.135111805554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45932.135111805554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45932.135111805554</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45932.135111805554</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45932.135111805554</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45932.135111805554</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5" sqref="K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228.65439421295741</v>
      </c>
      <c r="H2" s="113">
        <v>45703.474768518521</v>
      </c>
      <c r="I2" s="110" t="str">
        <f>IFERROR(VLOOKUP(D2,DB!A:F,6,0),"")</f>
        <v>SCECO</v>
      </c>
      <c r="J2" s="110" t="str">
        <f>IFERROR(VLOOKUP(D2,DB!A:G,7,0),"")</f>
        <v>Dead</v>
      </c>
      <c r="K2" s="115" t="s">
        <v>39057</v>
      </c>
      <c r="L2" s="107" t="str">
        <f>IFERROR(VLOOKUP(D2,DB!A:I,9,0),"")</f>
        <v>Latis</v>
      </c>
    </row>
    <row r="3" spans="1:16" ht="15" customHeight="1">
      <c r="A3" s="110" t="s">
        <v>39058</v>
      </c>
      <c r="B3" s="110" t="str">
        <f>IFERROR(VLOOKUP(D3,DB!A:K,11,0),"")</f>
        <v>R4</v>
      </c>
      <c r="C3" s="111">
        <v>2</v>
      </c>
      <c r="D3" s="107" t="s">
        <v>39059</v>
      </c>
      <c r="E3" s="112" t="s">
        <v>38964</v>
      </c>
      <c r="F3" s="113">
        <v>45930.890277777777</v>
      </c>
      <c r="G3" s="114">
        <f ca="1">IFERROR(NOW()-F3,"")</f>
        <v>1.2448340277769603</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36334</v>
      </c>
      <c r="E4" s="112" t="s">
        <v>38964</v>
      </c>
      <c r="F4" s="113">
        <v>45931.942245370374</v>
      </c>
      <c r="G4" s="114">
        <f ca="1">IFERROR(NOW()-F4,"")</f>
        <v>0.19286643517989432</v>
      </c>
      <c r="H4" s="113">
        <v>45931.936539351853</v>
      </c>
      <c r="I4" s="110" t="str">
        <f>IFERROR(VLOOKUP(D4,DB!A:F,6,0),"")</f>
        <v>Generator-SG</v>
      </c>
      <c r="J4" s="110" t="str">
        <f>IFERROR(VLOOKUP(D4,DB!A:G,7,0),"")</f>
        <v>No BB Shifted</v>
      </c>
      <c r="K4" s="115" t="s">
        <v>39062</v>
      </c>
      <c r="L4" s="107" t="str">
        <f>IFERROR(VLOOKUP(D4,DB!A:I,9,0),"")</f>
        <v>Latis</v>
      </c>
    </row>
    <row r="5" spans="1:16" ht="15" customHeight="1">
      <c r="A5" s="110"/>
      <c r="B5" s="110" t="str">
        <f>IFERROR(VLOOKUP(D5,DB!A:K,11,0),"")</f>
        <v/>
      </c>
      <c r="C5" s="111"/>
      <c r="D5" s="107"/>
      <c r="E5" s="112"/>
      <c r="F5" s="113"/>
      <c r="G5" s="114">
        <f ca="1">IFERROR(NOW()-F5,"")</f>
        <v>45932.135111805554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45932.135111805554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45932.135111805554</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45932.135111805554</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45932.135111805554</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45932.135111805554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45932.135111805554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45932.135111805554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45932.135111805554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45932.135111805554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45932.135111805554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45932.135111805554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45932.135111805554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45932.135111805554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45932.135111805554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45932.135111805554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45932.135111805554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45932.135111805554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45932.135111805554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45932.135111805554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45932.135111805554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45932.135111805554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45932.135111805554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45932.135111805554</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tabSelected="1" workbookViewId="0">
      <selection activeCell="D10" sqref="D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40.303051620365295</v>
      </c>
      <c r="H2" s="38">
        <v>45891.790393518517</v>
      </c>
      <c r="I2" s="37" t="str">
        <f>IFERROR(VLOOKUP(D2,DB!A:F,6,0),"")</f>
        <v>Generator-SG</v>
      </c>
      <c r="J2" s="37" t="str">
        <f>IFERROR(VLOOKUP(D2,DB!A:G,7,0),"")</f>
        <v>Vandalized</v>
      </c>
      <c r="K2" s="37" t="s">
        <v>39064</v>
      </c>
      <c r="L2" s="37" t="str">
        <f>IFERROR(VLOOKUP(D2,DB!A:I,9,0),"")</f>
        <v>Latis</v>
      </c>
      <c r="M2" s="139"/>
    </row>
    <row r="3" spans="1:13" ht="30.75">
      <c r="A3" s="37" t="s">
        <v>39065</v>
      </c>
      <c r="B3" s="37" t="str">
        <f>IFERROR(VLOOKUP(D3,DB!A:K,11,0),"")</f>
        <v>R5</v>
      </c>
      <c r="C3" s="37">
        <v>1</v>
      </c>
      <c r="D3" s="37" t="s">
        <v>31295</v>
      </c>
      <c r="E3" s="37" t="s">
        <v>38967</v>
      </c>
      <c r="F3" s="38">
        <v>45926.188877314817</v>
      </c>
      <c r="G3" s="39">
        <f ca="1">IFERROR(NOW()-F3,"-")</f>
        <v>5.9462344907369697</v>
      </c>
      <c r="H3" s="38">
        <v>45926.158159722225</v>
      </c>
      <c r="I3" s="37" t="str">
        <f>IFERROR(VLOOKUP(D3,DB!A:F,6,0),"")</f>
        <v>SCECO</v>
      </c>
      <c r="J3" s="37" t="str">
        <f>IFERROR(VLOOKUP(D3,DB!A:G,7,0),"")</f>
        <v>Good</v>
      </c>
      <c r="K3" s="37" t="s">
        <v>39066</v>
      </c>
      <c r="L3" s="37" t="str">
        <f>IFERROR(VLOOKUP(D3,DB!A:I,9,0),"")</f>
        <v>Latis</v>
      </c>
      <c r="M3" s="139"/>
    </row>
    <row r="4" spans="1:13" ht="15">
      <c r="A4" s="37"/>
      <c r="B4" s="37" t="str">
        <f>IFERROR(VLOOKUP(D4,DB!A:K,11,0),"")</f>
        <v/>
      </c>
      <c r="C4" s="37"/>
      <c r="D4" s="37"/>
      <c r="E4" s="37"/>
      <c r="F4" s="38"/>
      <c r="G4" s="39">
        <f ca="1">IFERROR(NOW()-F4,"-")</f>
        <v>45932.135111805554</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45932.135111805554</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45932.135111805554</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45932.135111805554</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45932.135111805554</v>
      </c>
      <c r="H8" s="38"/>
      <c r="I8" s="37" t="str">
        <f>IFERROR(VLOOKUP(D8,DB!A:F,6,0),"")</f>
        <v/>
      </c>
      <c r="J8" s="37" t="str">
        <f>IFERROR(VLOOKUP(D8,DB!A:G,7,0),"")</f>
        <v/>
      </c>
      <c r="K8" s="37"/>
      <c r="L8" s="37" t="str">
        <f>IFERROR(VLOOKUP(D8,DB!A:I,9,0),"")</f>
        <v/>
      </c>
      <c r="M8" s="139"/>
    </row>
    <row r="9" spans="1:13" ht="15.75">
      <c r="A9" s="37"/>
      <c r="B9" s="37" t="str">
        <f>IFERROR(VLOOKUP(D9,DB!A:K,11,0),"")</f>
        <v/>
      </c>
      <c r="C9" s="37"/>
      <c r="D9" s="144"/>
      <c r="E9" s="37"/>
      <c r="F9" s="38"/>
      <c r="G9" s="39">
        <f ca="1">IFERROR(NOW()-F9,"-")</f>
        <v>45932.135111805554</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45932.135111805554</v>
      </c>
      <c r="H10" s="38"/>
      <c r="I10" s="37" t="str">
        <f>IFERROR(VLOOKUP(D10,DB!A:F,6,0),"")</f>
        <v/>
      </c>
      <c r="J10" s="37" t="str">
        <f>IFERROR(VLOOKUP(D10,DB!A:G,7,0),"")</f>
        <v/>
      </c>
      <c r="K10" s="37"/>
      <c r="L10" s="37" t="str">
        <f>IFERROR(VLOOKUP(D10,DB!A:I,9,0),"")</f>
        <v/>
      </c>
      <c r="M10" s="139"/>
    </row>
    <row r="11" spans="1:13" ht="15">
      <c r="A11" s="92"/>
      <c r="B11" s="92" t="str">
        <f>IFERROR(VLOOKUP(D11,DB!A:K,11,0),"")</f>
        <v/>
      </c>
      <c r="C11" s="92"/>
      <c r="D11" s="92"/>
      <c r="E11" s="92"/>
      <c r="F11" s="134"/>
      <c r="G11" s="135">
        <f ca="1">IFERROR(NOW()-F11,"-")</f>
        <v>45932.135111805554</v>
      </c>
      <c r="H11" s="134"/>
      <c r="I11" s="92" t="str">
        <f>IFERROR(VLOOKUP(D11,DB!A:F,6,0),"")</f>
        <v/>
      </c>
      <c r="J11" s="92" t="str">
        <f>IFERROR(VLOOKUP(D11,DB!A:G,7,0),"")</f>
        <v/>
      </c>
      <c r="K11" s="92"/>
      <c r="L11" s="92" t="str">
        <f>IFERROR(VLOOKUP(D11,DB!A:I,9,0),"")</f>
        <v/>
      </c>
      <c r="M11" s="139"/>
    </row>
    <row r="12" spans="1:13" ht="15">
      <c r="A12" s="37"/>
      <c r="B12" s="37" t="str">
        <f>IFERROR(VLOOKUP(D12,DB!A:K,11,0),"")</f>
        <v/>
      </c>
      <c r="C12" s="37"/>
      <c r="D12" s="37"/>
      <c r="E12" s="37"/>
      <c r="F12" s="38"/>
      <c r="G12" s="39">
        <f ca="1">IFERROR(NOW()-F12,"-")</f>
        <v>45932.135111805554</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45932.135111805554</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45932.135111805554</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45932.135111805554</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45932.135111805554</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45932.135111805554</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45932.135111805554</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45932.135111805554</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45932.135111805554</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45932.135111805554</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45932.135111805554</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45932.135111805554</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45932.135111805554</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45932.135111805554</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45932.135111805554</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45932.135111805554</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45932.135111805554</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45932.135111805554</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45932.135111805554</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45932.135111805554</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45932.135111805554</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45932.135111805554</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45932.135111805554</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45932.135111805554</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45932.135111805554</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45932.135111805554</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45932.135111805554</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45932.135111805554</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45932.135111805554</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45932.135111805554</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45932.135111805554</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45932.135111805554</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45932.135111805554</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45932.135111805554</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45932.135111805554</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45932.135111805554</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45932.135111805554</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45932.135111805554</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45932.135111805554</v>
      </c>
      <c r="H50" s="38"/>
      <c r="I50" s="37" t="str">
        <f>IFERROR(VLOOKUP(D50,DB!A:F,6,0),"")</f>
        <v/>
      </c>
      <c r="J50" s="37" t="str">
        <f>IFERROR(VLOOKUP(D50,DB!A:G,7,0),"")</f>
        <v/>
      </c>
      <c r="K50" s="37"/>
      <c r="L50" s="37" t="str">
        <f>IFERROR(VLOOKUP(D50,DB!A:I,9,0),"")</f>
        <v/>
      </c>
      <c r="M50" s="139"/>
    </row>
    <row r="51" spans="1:13" ht="15">
      <c r="A51" s="92"/>
      <c r="B51" s="92" t="str">
        <f>IFERROR(VLOOKUP(D51,DB!A:K,11,0),"")</f>
        <v/>
      </c>
      <c r="C51" s="92"/>
      <c r="D51" s="92"/>
      <c r="E51" s="92"/>
      <c r="F51" s="134"/>
      <c r="G51" s="135">
        <f ca="1">IFERROR(NOW()-F51,"-")</f>
        <v>45932.135111805554</v>
      </c>
      <c r="H51" s="134"/>
      <c r="I51" s="92" t="str">
        <f>IFERROR(VLOOKUP(D51,DB!A:F,6,0),"")</f>
        <v/>
      </c>
      <c r="J51" s="92" t="str">
        <f>IFERROR(VLOOKUP(D51,DB!A:G,7,0),"")</f>
        <v/>
      </c>
      <c r="K51" s="92"/>
      <c r="L51" s="92" t="str">
        <f>IFERROR(VLOOKUP(D51,DB!A:I,9,0),"")</f>
        <v/>
      </c>
      <c r="M51" s="139"/>
    </row>
    <row r="52" spans="1:13" ht="15">
      <c r="A52" s="37"/>
      <c r="B52" s="37" t="str">
        <f>IFERROR(VLOOKUP(D52,DB!A:K,11,0),"")</f>
        <v/>
      </c>
      <c r="C52" s="37"/>
      <c r="D52" s="37"/>
      <c r="E52" s="37"/>
      <c r="F52" s="38"/>
      <c r="G52" s="39">
        <f ca="1">IFERROR(NOW()-F52,"-")</f>
        <v>45932.135111805554</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45932.135111805554</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45932.135111805554</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45932.135111805554</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45932.135111805554</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45932.135111805554</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45932.135111805554</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45932.135111805554</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45932.135111805554</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45932.135111805554</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45932.135111805554</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45932.135111805554</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45932.135111805554</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45932.135111805554</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45932.135111805554</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45932.135111805554</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45932.135111805554</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45932.135111805554</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45932.135111805554</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45932.135111805554</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45932.135111805554</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45932.135111805554</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45932.135111805554</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45932.135111805554</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45932.135111805554</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45932.135111805554</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45932.135111805554</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45932.135111805554</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45932.135111805554</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45932.135111805554</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45932.135111805554</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45932.135111805554</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45932.135111805554</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45932.135111805554</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45932.135111805554</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45932.135111805554</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45932.135111805554</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45932.135111805554</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45932.135111805554</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45932.135111805554</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45932.135111805554</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45932.135111805554</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45932.135111805554</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45932.135111805554</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45932.135111805554</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45932.135111805554</v>
      </c>
      <c r="H97" s="38"/>
      <c r="I97" s="37" t="str">
        <f>IFERROR(VLOOKUP(D97,DB!A:F,6,0),"")</f>
        <v/>
      </c>
      <c r="J97" s="37" t="str">
        <f>IFERROR(VLOOKUP(D97,DB!A:G,7,0),"")</f>
        <v/>
      </c>
      <c r="K97" s="37"/>
      <c r="L97" s="37" t="str">
        <f>IFERROR(VLOOKUP(D97,DB!A:I,9,0),"")</f>
        <v/>
      </c>
      <c r="M97" s="139"/>
    </row>
    <row r="98" spans="1:13" ht="15">
      <c r="A98" s="92"/>
      <c r="B98" s="92" t="str">
        <f>IFERROR(VLOOKUP(D98,DB!A:K,11,0),"")</f>
        <v/>
      </c>
      <c r="C98" s="92"/>
      <c r="D98" s="92"/>
      <c r="E98" s="92"/>
      <c r="F98" s="134"/>
      <c r="G98" s="135">
        <f ca="1">IFERROR(NOW()-F98,"-")</f>
        <v>45932.135111805554</v>
      </c>
      <c r="H98" s="134"/>
      <c r="I98" s="92" t="str">
        <f>IFERROR(VLOOKUP(D98,DB!A:F,6,0),"")</f>
        <v/>
      </c>
      <c r="J98" s="92" t="str">
        <f>IFERROR(VLOOKUP(D98,DB!A:G,7,0),"")</f>
        <v/>
      </c>
      <c r="K98" s="92"/>
      <c r="L98" s="92" t="str">
        <f>IFERROR(VLOOKUP(D98,DB!A:I,9,0),"")</f>
        <v/>
      </c>
      <c r="M98" s="139"/>
    </row>
    <row r="99" spans="1:13" ht="15">
      <c r="A99" s="92"/>
      <c r="B99" s="92" t="str">
        <f>IFERROR(VLOOKUP(D99,DB!A:K,11,0),"")</f>
        <v/>
      </c>
      <c r="C99" s="92"/>
      <c r="D99" s="92"/>
      <c r="E99" s="92"/>
      <c r="F99" s="134"/>
      <c r="G99" s="135">
        <f ca="1">IFERROR(NOW()-F99,"-")</f>
        <v>45932.135111805554</v>
      </c>
      <c r="H99" s="134"/>
      <c r="I99" s="92" t="str">
        <f>IFERROR(VLOOKUP(D99,DB!A:F,6,0),"")</f>
        <v/>
      </c>
      <c r="J99" s="92" t="str">
        <f>IFERROR(VLOOKUP(D99,DB!A:G,7,0),"")</f>
        <v/>
      </c>
      <c r="K99" s="92"/>
      <c r="L99" s="92" t="str">
        <f>IFERROR(VLOOKUP(D99,DB!A:I,9,0),"")</f>
        <v/>
      </c>
    </row>
    <row r="100" spans="1:13" ht="15">
      <c r="A100" s="37"/>
      <c r="B100" s="37" t="str">
        <f>IFERROR(VLOOKUP(D100,DB!A:K,11,0),"")</f>
        <v/>
      </c>
      <c r="C100" s="37"/>
      <c r="D100" s="37"/>
      <c r="E100" s="37"/>
      <c r="F100" s="38"/>
      <c r="G100" s="39">
        <f ca="1">IFERROR(NOW()-F100,"-")</f>
        <v>45932.135111805554</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45932.135111805554</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45932.135111805554</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45932.135111805554</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45932.135111805554</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45932.135111805554</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45932.135111805554</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45932.135111805554</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45932.135111805554</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45932.135111805554</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45932.135111805554</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45932.135111805554</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45932.135111805554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45932.135111805554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45932.135111805554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45932.135111805554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45932.135111805554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45932.135111805554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45932.135111805554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45932.135111805554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45932.135111805554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45932.135111805554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45932.135111805554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45932.135111805554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45932.135111805554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45932.135111805554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45932.135111805554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45932.135111805554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45932.135111805554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45932.135111805554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45932.135111805554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45932.135111805554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45932.135111805554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45932.135111805554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45932.135111805554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45932.135111805554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45932.135111805554</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45932.135111805554</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45932.135111805554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45932.135111805554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45932.135111805554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45932.135111805554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45932.135111805554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45932.135111805554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45932.135111805554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45932.135111805554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45932.135111805554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45932.135111805554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45932.135111805554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45932.135111805554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45932.135111805554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45932.135111805554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45932.135111805554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45932.135111805554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45932.135111805554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45932.135111805554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45932.135111805554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45932.135111805554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45932.135111805554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45932.135111805554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45932.135111805554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45932.135111805554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45932.135111805554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45932.135111805554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45932.135111805554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45932.135111805554</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45932.135111805554</v>
      </c>
      <c r="H166" s="134"/>
      <c r="I166" s="92" t="str">
        <f>IFERROR(VLOOKUP(D166,DB!A:F,6,0),"")</f>
        <v/>
      </c>
      <c r="J166" s="92" t="str">
        <f>IFERROR(VLOOKUP(D166,DB!A:G,7,0),"")</f>
        <v/>
      </c>
      <c r="K166" s="92"/>
      <c r="L166" s="92" t="str">
        <f>IFERROR(VLOOKUP(D166,DB!A:I,9,0),"")</f>
        <v/>
      </c>
    </row>
    <row r="167" spans="1:12" ht="15">
      <c r="A167" s="37"/>
      <c r="B167" s="37" t="str">
        <f>IFERROR(VLOOKUP(D167,DB!A:K,11,0),"")</f>
        <v/>
      </c>
      <c r="C167" s="37"/>
      <c r="D167" s="37"/>
      <c r="E167" s="37"/>
      <c r="F167" s="38"/>
      <c r="G167" s="39">
        <f ca="1">IFERROR(NOW()-F167,"-")</f>
        <v>45932.135111805554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45932.135111805554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45932.135111805554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45932.135111805554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45932.135111805554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45932.135111805554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45932.135111805554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45932.135111805554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45932.135111805554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45932.135111805554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45932.135111805554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45932.135111805554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45932.135111805554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45932.135111805554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45932.135111805554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45932.135111805554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45932.135111805554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45932.135111805554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45932.135111805554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45932.135111805554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45932.135111805554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45932.135111805554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45932.135111805554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45932.135111805554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45932.135111805554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45932.135111805554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45932.135111805554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45932.135111805554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45932.135111805554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45932.135111805554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45932.135111805554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45932.135111805554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45932.135111805554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45932.135111805554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45932.135111805554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45932.135111805554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45932.135111805554</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45932.135111805554</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45932.135111805554</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45932.135111805554</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45932.135111805554</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45932.135111805554</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45932.135111805554</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45932.135111805554</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45932.135111805554</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45932.135111805554</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45932.135111805554</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45932.135111805554</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45932.135111805554</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45932.135111805554</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45932.135111805554</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45932.135111805554</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45932.135111805554</v>
      </c>
      <c r="H219" s="38"/>
      <c r="I219" s="37" t="str">
        <f>IFERROR(VLOOKUP(D219,DB!A:F,6,0),"")</f>
        <v/>
      </c>
      <c r="J219" s="37" t="str">
        <f>IFERROR(VLOOKUP(D219,DB!A:G,7,0),"")</f>
        <v/>
      </c>
      <c r="K219" s="37"/>
      <c r="L219" s="37" t="str">
        <f>IFERROR(VLOOKUP(D219,DB!A:I,9,0),"")</f>
        <v/>
      </c>
    </row>
    <row r="220" spans="1:12" ht="15">
      <c r="A220" s="92"/>
      <c r="B220" s="92" t="str">
        <f>IFERROR(VLOOKUP(D220,DB!A:K,11,0),"")</f>
        <v/>
      </c>
      <c r="C220" s="92"/>
      <c r="D220" s="92"/>
      <c r="E220" s="92"/>
      <c r="F220" s="134"/>
      <c r="G220" s="135">
        <f ca="1">IFERROR(NOW()-F220,"-")</f>
        <v>45932.135111805554</v>
      </c>
      <c r="H220" s="134"/>
      <c r="I220" s="92" t="str">
        <f>IFERROR(VLOOKUP(D220,DB!A:F,6,0),"")</f>
        <v/>
      </c>
      <c r="J220" s="92" t="str">
        <f>IFERROR(VLOOKUP(D220,DB!A:G,7,0),"")</f>
        <v/>
      </c>
      <c r="K220" s="92"/>
      <c r="L220" s="92" t="str">
        <f>IFERROR(VLOOKUP(D220,DB!A:I,9,0),"")</f>
        <v/>
      </c>
    </row>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7" ht="15"/>
    <row r="498" ht="15"/>
    <row r="499" ht="15"/>
    <row r="500" ht="15"/>
    <row r="501" ht="15"/>
    <row r="502" ht="15"/>
    <row r="503" ht="15"/>
    <row r="504"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50" ht="15"/>
    <row r="551" ht="15"/>
    <row r="552" ht="15"/>
    <row r="555" ht="15"/>
    <row r="556" ht="15"/>
    <row r="557" ht="15"/>
    <row r="558"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2" ht="15"/>
    <row r="873" ht="15"/>
    <row r="874" ht="15"/>
    <row r="875" ht="15"/>
    <row r="879" ht="15"/>
    <row r="880" ht="15"/>
    <row r="890" ht="15"/>
    <row r="895" ht="15"/>
    <row r="906" ht="15"/>
    <row r="907" ht="15"/>
    <row r="914" ht="15"/>
    <row r="915" ht="15"/>
    <row r="919" ht="15"/>
    <row r="920" ht="15"/>
    <row r="921" ht="15"/>
    <row r="928" ht="15"/>
    <row r="929" ht="15"/>
    <row r="930" ht="15"/>
    <row r="931" ht="15"/>
    <row r="933" ht="15"/>
    <row r="934" ht="15"/>
    <row r="935" ht="15"/>
    <row r="938" ht="15"/>
    <row r="939" ht="15"/>
    <row r="940" ht="15"/>
    <row r="941" ht="15"/>
    <row r="943" ht="15"/>
    <row r="944" ht="15"/>
    <row r="945" ht="15"/>
    <row r="946" ht="15"/>
    <row r="947" ht="15"/>
    <row r="948" ht="15"/>
    <row r="950" ht="15"/>
    <row r="951" ht="15"/>
    <row r="953" ht="15"/>
    <row r="954" ht="15"/>
    <row r="956" ht="15"/>
    <row r="957" ht="15"/>
    <row r="958" ht="15"/>
    <row r="960" ht="15"/>
    <row r="961" ht="15"/>
    <row r="962" ht="15"/>
    <row r="963" ht="15"/>
    <row r="964" ht="15"/>
    <row r="968" ht="15"/>
    <row r="969" ht="15"/>
    <row r="970" ht="15"/>
    <row r="971" ht="15"/>
    <row r="974" ht="15"/>
    <row r="975" ht="15"/>
    <row r="978" ht="15"/>
    <row r="1019" ht="15"/>
    <row r="1020" ht="15"/>
    <row r="1023" ht="15"/>
    <row r="1024" ht="15"/>
    <row r="1031" ht="15"/>
    <row r="1032" ht="15"/>
    <row r="1035" ht="15"/>
    <row r="1037" ht="15"/>
    <row r="1039" ht="15"/>
    <row r="1040" ht="15"/>
    <row r="1041" ht="15"/>
    <row r="1044" ht="15"/>
    <row r="1045" ht="15"/>
    <row r="1047" ht="15"/>
    <row r="1050" ht="15"/>
    <row r="1051" ht="15"/>
    <row r="1053" ht="15"/>
    <row r="1054" ht="15"/>
    <row r="1055" ht="15"/>
    <row r="1056" ht="15"/>
    <row r="1057" ht="15"/>
    <row r="1060" ht="15"/>
    <row r="1061" ht="15"/>
    <row r="1062" ht="15"/>
    <row r="1063" ht="15"/>
    <row r="1064" ht="15"/>
    <row r="1065" ht="15"/>
    <row r="1067" ht="15"/>
    <row r="1069" ht="15"/>
    <row r="1071" ht="15"/>
    <row r="1072" ht="15"/>
    <row r="1073" ht="15"/>
    <row r="1075" ht="15"/>
    <row r="1076" ht="15"/>
    <row r="1077" ht="15"/>
    <row r="1078" ht="15"/>
    <row r="1079" ht="15"/>
    <row r="1080" ht="15"/>
    <row r="1081" ht="15"/>
    <row r="1083" ht="15"/>
    <row r="1084" ht="15"/>
    <row r="1085" ht="15"/>
    <row r="1090" ht="15"/>
    <row r="1091" ht="15"/>
    <row r="1095" ht="15"/>
    <row r="1096" ht="15"/>
    <row r="1097" ht="15"/>
    <row r="1100" ht="15"/>
    <row r="1102" ht="15"/>
    <row r="1106" ht="15"/>
    <row r="1110" ht="15"/>
    <row r="1116" ht="15"/>
    <row r="1117" ht="15"/>
    <row r="1119" ht="15"/>
    <row r="1120" ht="15"/>
    <row r="1122" ht="15"/>
    <row r="1125" ht="15"/>
    <row r="1126" ht="15"/>
    <row r="1128" ht="15"/>
    <row r="1130" ht="15"/>
    <row r="1132" ht="15"/>
    <row r="1134" ht="15"/>
    <row r="1135" ht="15"/>
    <row r="1136" ht="15"/>
    <row r="1138" ht="15"/>
    <row r="1139" ht="15"/>
    <row r="1140" ht="15"/>
    <row r="1141" ht="15"/>
    <row r="1144" ht="15"/>
    <row r="1318" ht="15"/>
    <row r="1319" ht="15"/>
    <row r="1329" ht="15"/>
    <row r="1330" ht="15"/>
    <row r="1331" ht="15"/>
    <row r="1337" ht="15"/>
    <row r="1338" ht="15"/>
    <row r="1339" ht="15"/>
    <row r="1340" ht="15"/>
    <row r="1342" ht="15"/>
    <row r="1345" ht="15"/>
    <row r="1346" ht="15"/>
    <row r="1347" ht="15"/>
    <row r="1348" ht="15"/>
    <row r="1350" ht="15"/>
    <row r="1351" ht="15"/>
    <row r="1353" ht="15"/>
    <row r="1354" ht="15"/>
    <row r="1355" ht="15"/>
    <row r="1356" ht="15"/>
    <row r="1358" ht="15"/>
    <row r="1359" ht="15"/>
    <row r="1360" ht="15"/>
    <row r="1363" ht="15"/>
    <row r="1364" ht="15"/>
    <row r="1367" ht="15"/>
    <row r="1368" ht="15"/>
    <row r="1369" ht="15"/>
    <row r="1370" ht="15"/>
    <row r="1371" ht="15"/>
    <row r="1372" ht="15"/>
    <row r="1373" ht="15"/>
    <row r="1374" ht="15"/>
    <row r="1376" ht="15"/>
    <row r="1378" ht="15"/>
    <row r="1379" ht="15"/>
    <row r="1380" ht="15"/>
    <row r="1383" ht="15"/>
    <row r="1393" ht="15"/>
    <row r="1396" ht="15"/>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6"/>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39067</v>
      </c>
      <c r="B2" s="140" t="s">
        <v>5398</v>
      </c>
      <c r="C2" s="140">
        <v>1</v>
      </c>
      <c r="D2" s="140" t="s">
        <v>32861</v>
      </c>
      <c r="E2" s="140" t="s">
        <v>39068</v>
      </c>
      <c r="F2" s="141">
        <v>45929.14371527778</v>
      </c>
      <c r="G2" s="142">
        <f ca="1">IFERROR(NOW()-F2,"-")</f>
        <v>2.9913965277737589</v>
      </c>
      <c r="H2" s="140">
        <v>45929.455266203702</v>
      </c>
      <c r="I2" s="140" t="str">
        <f>IFERROR(VLOOKUP(D2,DB!A:F,6,0),"")</f>
        <v>SCECO</v>
      </c>
      <c r="J2" s="140" t="str">
        <f>IFERROR(VLOOKUP(D2,DB!A:G,7,0),"")</f>
        <v>In progress</v>
      </c>
      <c r="K2" s="140" t="s">
        <v>39069</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39070</v>
      </c>
      <c r="B3" s="140" t="s">
        <v>5398</v>
      </c>
      <c r="C3" s="140">
        <v>1</v>
      </c>
      <c r="D3" s="140" t="s">
        <v>34463</v>
      </c>
      <c r="E3" s="140" t="s">
        <v>39068</v>
      </c>
      <c r="F3" s="141">
        <v>45926.772847222222</v>
      </c>
      <c r="G3" s="142">
        <f ca="1">IFERROR(NOW()-F3,"-")</f>
        <v>5.3622645833311253</v>
      </c>
      <c r="H3" s="140">
        <v>45927.449074074102</v>
      </c>
      <c r="I3" s="140" t="str">
        <f>IFERROR(VLOOKUP(D3,DB!A:F,6,0),"")</f>
        <v>SCECO</v>
      </c>
      <c r="J3" s="140" t="str">
        <f>IFERROR(VLOOKUP(D3,DB!A:G,7,0),"")</f>
        <v>Weak</v>
      </c>
      <c r="K3" s="140" t="s">
        <v>39069</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39071</v>
      </c>
      <c r="B4" s="140" t="s">
        <v>5398</v>
      </c>
      <c r="C4" s="140">
        <v>1</v>
      </c>
      <c r="D4" s="140" t="s">
        <v>33408</v>
      </c>
      <c r="E4" s="140" t="s">
        <v>39068</v>
      </c>
      <c r="F4" s="141">
        <v>45931.800995370373</v>
      </c>
      <c r="G4" s="142">
        <f ca="1">IFERROR(NOW()-F4,"-")</f>
        <v>0.3341164351804764</v>
      </c>
      <c r="H4" s="141">
        <v>45931.881805555553</v>
      </c>
      <c r="I4" s="140" t="str">
        <f>IFERROR(VLOOKUP(D4,DB!A:F,6,0),"")</f>
        <v>SCECO</v>
      </c>
      <c r="J4" s="140" t="str">
        <f>IFERROR(VLOOKUP(D4,DB!A:G,7,0),"")</f>
        <v>Dead</v>
      </c>
      <c r="K4" s="140" t="s">
        <v>39069</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39072</v>
      </c>
      <c r="B5" s="140" t="str">
        <f>IFERROR(VLOOKUP(D5,DB!A:K,11,0),"")</f>
        <v>R6</v>
      </c>
      <c r="C5" s="140">
        <v>2</v>
      </c>
      <c r="D5" s="140" t="s">
        <v>38941</v>
      </c>
      <c r="E5" s="140" t="s">
        <v>39068</v>
      </c>
      <c r="F5" s="141">
        <v>45931.827256944445</v>
      </c>
      <c r="G5" s="142">
        <f ca="1">IFERROR(NOW()-F5,"-")</f>
        <v>0.30785486110835336</v>
      </c>
      <c r="H5" s="141">
        <v>45931.799745370372</v>
      </c>
      <c r="I5" s="140" t="str">
        <f>IFERROR(VLOOKUP(D5,DB!A:F,6,0),"")</f>
        <v>Generator-SG</v>
      </c>
      <c r="J5" s="140" t="str">
        <f>IFERROR(VLOOKUP(D5,DB!A:G,7,0),"")</f>
        <v>Vandalized</v>
      </c>
      <c r="K5" s="140" t="s">
        <v>39073</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39074</v>
      </c>
      <c r="B6" s="140" t="str">
        <f>IFERROR(VLOOKUP(D6,DB!A:K,11,0),"")</f>
        <v>R6</v>
      </c>
      <c r="C6" s="140">
        <v>3</v>
      </c>
      <c r="D6" s="140" t="s">
        <v>32068</v>
      </c>
      <c r="E6" s="140" t="s">
        <v>38967</v>
      </c>
      <c r="F6" s="140"/>
      <c r="G6" s="140">
        <f ca="1">IFERROR(NOW()-F6,"-")</f>
        <v>45932.135111805554</v>
      </c>
      <c r="H6" s="145">
        <v>45932.116851851853</v>
      </c>
      <c r="I6" s="140" t="str">
        <f>IFERROR(VLOOKUP(D6,DB!A:F,6,0),"")</f>
        <v>SCECO</v>
      </c>
      <c r="J6" s="140" t="str">
        <f>IFERROR(VLOOKUP(D6,DB!A:G,7,0),"")</f>
        <v>Dead</v>
      </c>
      <c r="K6" s="140" t="s">
        <v>39075</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21"/>
      <c r="B7" s="140" t="str">
        <f>IFERROR(VLOOKUP(D7,DB!A:K,11,0),"")</f>
        <v/>
      </c>
      <c r="C7" s="140"/>
      <c r="D7" s="140"/>
      <c r="E7" s="140"/>
      <c r="F7" s="140"/>
      <c r="G7" s="140">
        <f ca="1">IFERROR(NOW()-F7,"-")</f>
        <v>45932.135111805554</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45932.135111805554</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45932.135111805554</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45932.135111805554</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45932.135111805554</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45932.135111805554</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45932.135111805554</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45932.135111805554</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45932.135111805554</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45932.135111805554</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45932.135111805554</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45932.135111805554</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45932.135111805554</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45932.135111805554</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45932.135111805554</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45932.135111805554</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45932.135111805554</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45932.135111805554</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45932.135111805554</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45932.135111805554</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45932.135111805554</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45932.135111805554</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45932.135111805554</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45932.135111805554</v>
      </c>
      <c r="H30" s="140"/>
      <c r="I30" s="140" t="str">
        <f>IFERROR(VLOOKUP(D30,DB!A:F,6,0),"")</f>
        <v/>
      </c>
      <c r="J30" s="140" t="str">
        <f>IFERROR(VLOOKUP(D30,DB!A:G,7,0),"")</f>
        <v/>
      </c>
      <c r="K30" s="140"/>
      <c r="L30" s="140" t="str">
        <f>IFERROR(VLOOKUP(D30,DB!A:I,9,0),"")</f>
        <v/>
      </c>
    </row>
    <row r="31" spans="1:12" ht="31.5" customHeight="1">
      <c r="A31" s="121"/>
      <c r="B31" s="120" t="str">
        <f>IFERROR(VLOOKUP(D31,DB!A:K,11,0),"")</f>
        <v/>
      </c>
      <c r="C31" s="122"/>
      <c r="D31" s="120"/>
      <c r="E31" s="123"/>
      <c r="F31" s="124"/>
      <c r="G31" s="89">
        <f ca="1">IFERROR(NOW()-F31,"-")</f>
        <v>45932.135111805554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45932.135111805554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45932.135111805554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45932.135111805554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45932.135111805554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45932.135111805554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45932.135111805554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45932.135111805554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45932.135111805554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45932.135111805554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45932.135111805554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45932.135111805554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45932.135111805554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45932.135111805554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45932.135111805554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45932.135111805554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45932.135111805554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45932.135111805554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45932.135111805554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45932.135111805554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45932.135111805554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45932.135111805554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45932.135111805554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45932.135111805554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45932.135111805554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45932.135111805554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45932.135111805554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45932.135111805554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45932.135111805554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45932.135111805554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45932.135111805554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45932.135111805554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45932.135111805554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45932.135111805554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45932.135111805554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45932.135111805554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45932.135111805554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45932.135111805554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45932.135111805554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45932.135111805554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45932.135111805554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45932.135111805554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45932.135111805554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45932.135111805554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45932.135111805554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45932.135111805554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45932.135111805554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45932.135111805554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45932.135111805554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45932.135111805554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45932.135111805554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45932.135111805554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45932.135111805554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45932.135111805554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45932.135111805554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45932.135111805554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45932.135111805554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45932.135111805554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45932.135111805554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45932.135111805554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45932.135111805554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45932.135111805554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45932.135111805554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45932.135111805554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45932.135111805554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45932.135111805554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45932.135111805554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45932.135111805554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45932.135111805554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45932.135111805554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45932.135111805554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45932.135111805554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45932.135111805554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45932.135111805554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45932.135111805554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45932.135111805554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45932.135111805554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45932.135111805554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45932.135111805554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45932.135111805554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45932.135111805554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45932.135111805554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45932.135111805554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45932.135111805554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45932.135111805554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45932.135111805554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45932.135111805554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45932.135111805554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45932.135111805554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45932.135111805554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45932.135111805554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45932.135111805554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45932.135111805554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45932.135111805554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45932.135111805554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45932.135111805554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45932.135111805554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45932.135111805554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45932.135111805554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45932.135111805554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45932.135111805554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45932.135111805554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45932.135111805554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45932.135111805554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45932.135111805554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45932.135111805554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45932.135111805554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45932.135111805554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45932.135111805554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45932.135111805554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45932.135111805554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45932.135111805554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45932.135111805554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45932.135111805554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45932.135111805554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45932.135111805554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45932.135111805554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45932.135111805554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45932.135111805554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45932.135111805554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45932.135111805554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45932.135111805554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45932.135111805554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45932.135111805554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45932.135111805554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45932.135111805554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45932.135111805554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45932.135111805554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45932.135111805554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45932.135111805554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45932.135111805554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45932.135111805554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45932.135111805554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45932.135111805554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45932.135111805554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45932.135111805554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45932.135111805554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45932.135111805554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45932.135111805554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45932.135111805554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45932.135111805554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45932.135111805554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45932.135111805554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45932.135111805554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45932.135111805554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45932.135111805554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45932.135111805554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45932.135111805554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45932.135111805554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45932.135111805554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45932.135111805554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45932.135111805554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45932.135111805554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45932.135111805554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45932.135111805554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45932.135111805554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45932.135111805554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45932.135111805554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45932.135111805554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45932.135111805554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45932.135111805554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45932.135111805554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45932.135111805554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45932.135111805554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45932.135111805554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45932.135111805554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45932.135111805554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45932.135111805554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45932.135111805554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45932.135111805554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45932.135111805554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45932.135111805554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45932.135111805554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45932.135111805554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45932.135111805554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45932.135111805554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45932.135111805554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45932.135111805554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45932.135111805554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45932.135111805554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45932.135111805554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45932.135111805554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45932.135111805554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45932.135111805554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45932.135111805554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45932.135111805554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45932.135111805554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45932.135111805554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45932.135111805554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45932.135111805554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45932.135111805554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45932.135111805554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45932.135111805554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45932.135111805554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45932.135111805554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45932.135111805554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45932.135111805554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45932.135111805554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45932.135111805554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45932.135111805554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45932.135111805554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45932.135111805554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45932.135111805554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45932.135111805554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45932.135111805554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45932.135111805554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45932.135111805554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45932.135111805554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45932.135111805554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45932.135111805554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45932.135111805554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45932.135111805554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45932.135111805554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45932.135111805554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45932.135111805554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45932.135111805554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45932.135111805554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45932.135111805554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45932.135111805554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45932.135111805554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45932.135111805554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45932.135111805554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45932.135111805554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45932.135111805554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45932.135111805554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45932.135111805554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45932.135111805554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45932.135111805554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45932.135111805554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45932.135111805554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45932.135111805554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45932.135111805554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45932.135111805554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45932.135111805554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45932.135111805554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45932.135111805554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45932.135111805554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45932.135111805554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45932.135111805554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45932.135111805554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45932.135111805554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45932.135111805554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45932.135111805554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45932.135111805554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45932.135111805554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45932.135111805554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45932.135111805554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45932.135111805554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45932.135111805554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45932.135111805554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45932.135111805554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45932.135111805554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45932.135111805554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45932.135111805554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45932.135111805554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45932.135111805554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45932.135111805554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45932.135111805554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45932.135111805554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45932.135111805554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45932.135111805554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45932.135111805554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45932.135111805554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45932.135111805554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45932.135111805554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45932.135111805554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45932.135111805554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45932.135111805554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45932.135111805554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45932.135111805554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45932.135111805554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45932.135111805554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45932.135111805554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45932.135111805554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45932.135111805554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45932.135111805554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45932.135111805554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45932.135111805554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45932.135111805554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45932.135111805554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45932.135111805554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45932.135111805554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45932.135111805554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45932.135111805554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45932.135111805554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45932.135111805554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45932.135111805554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45932.135111805554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45932.135111805554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45932.135111805554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45932.135111805554</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45932.135111805554</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45932.135111805554</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45932.135111805554</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45932.135111805554</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45932.135111805554</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45932.135111805554</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45932.135111805554</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45932.135111805554</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45932.135111805554</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45932.135111805554</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45932.135111805554</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45932.135111805554</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45932.135111805554</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45932.135111805554</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45932.135111805554</v>
      </c>
      <c r="H336" s="124"/>
      <c r="I336" s="120" t="str">
        <f>IFERROR(VLOOKUP(D336,DB!A:F,6,0),"")</f>
        <v/>
      </c>
      <c r="J336" s="119" t="str">
        <f>IFERROR(VLOOKUP(D336,DB!A:G,7,0),"")</f>
        <v/>
      </c>
      <c r="K336" s="125"/>
      <c r="L336" s="126" t="str">
        <f>IFERROR(VLOOKUP(D336,DB!A:I,9,0),"")</f>
        <v/>
      </c>
    </row>
  </sheetData>
  <dataValidations count="2">
    <dataValidation allowBlank="1" showInputMessage="1" showErrorMessage="1" sqref="E1" xr:uid="{380493DB-286A-4683-AF55-C78F04945A49}"/>
    <dataValidation type="list" allowBlank="1" showInputMessage="1" showErrorMessage="1" sqref="D7:D15 E6:E3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2025-10-02T00:16:33Z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