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32" documentId="13_ncr:1_{F6CB121F-512D-4AA6-A0C1-0FB36C537598}" xr6:coauthVersionLast="47" xr6:coauthVersionMax="47" xr10:uidLastSave="{747A48E0-CBD7-48FC-9B51-693E7693F91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<sst xmlns="http://schemas.openxmlformats.org/spreadsheetml/2006/main" count="178596" uniqueCount="39081">
  <si>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</si>
  <si>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</si>
  <si>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</si>
  <si>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</si>
  <si>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</si>
  <si>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</si>
  <si>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</si>
  <si>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</si>
  <si>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</si>
  <si>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</si>
  <si>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</si>
  <si>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</si>
  <si>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</si>
  <si>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</si>
  <si>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</si>
  <si>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</si>
  <si>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</si>
  <si>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</si>
  <si>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</si>
  <si>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</si>
  <si>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</si>
  <si>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</si>
  <si>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</si>
  <si>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</si>
  <si>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</si>
  <si>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</si>
  <si>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</si>
  <si>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</si>
  <si>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</si>
  <si>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</si>
  <si>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</si>
  <si>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</si>
  <si>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</si>
  <si>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</si>
  <si>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</si>
  <si>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</si>
  <si>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</si>
  <si>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</si>
  <si>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</si>
  <si>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</si>
  <si>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</si>
  <si>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</si>
  <si>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</si>
  <si>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</si>
  <si>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</si>
  <si>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</si>
  <si>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</si>
  <si>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</si>
  <si>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</si>
  <si>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</si>
  <si>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</si>
  <si>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</si>
  <si>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</si>
  <si>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</si>
  <si>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</si>
  <si>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</si>
  <si>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</si>
  <si>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</si>
  <si>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</si>
  <si>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</si>
  <si>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</si>
  <si>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</si>
  <si>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</si>
  <si>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</si>
  <si>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</si>
  <si>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</si>
  <si>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</si>
  <si>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</si>
  <si>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</si>
  <si>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</si>
  <si>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</si>
  <si>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</si>
  <si>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</si>
  <si>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</si>
  <si>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</si>
  <si>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</si>
  <si>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</si>
  <si>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</si>
  <si>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</si>
  <si>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</si>
  <si>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</si>
  <si>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</si>
  <si>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</si>
  <si>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</si>
  <si>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</si>
  <si>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</si>
  <si>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</si>
  <si>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</si>
  <si>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</si>
  <si>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</si>
  <si>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</si>
  <si>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</si>
  <si>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</si>
  <si>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</si>
  <si>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</si>
  <si>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</si>
  <si>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</si>
  <si>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</si>
  <si>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</si>
  <si>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</si>
  <si>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</si>
  <si>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</si>
  <si>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</si>
  <si>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</si>
  <si>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</si>
  <si>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</si>
  <si>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</si>
  <si>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</si>
  <si>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</si>
  <si>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</si>
  <si>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</si>
  <si>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</si>
  <si>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</si>
  <si>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</si>
  <si>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</si>
  <si>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</si>
  <si>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</si>
  <si>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</si>
  <si>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</si>
  <si>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</si>
  <si>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</si>
  <si>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</si>
  <si>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</si>
  <si>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</si>
  <si>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</si>
  <si>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</si>
  <si>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</si>
  <si>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</si>
  <si>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</si>
  <si>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</si>
  <si>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</si>
  <si>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</si>
  <si>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</si>
  <si>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</si>
  <si>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</si>
  <si>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</si>
  <si>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</si>
  <si>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</si>
  <si>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</si>
  <si>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</si>
  <si>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</si>
  <si>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</si>
  <si>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</si>
  <si>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</si>
  <si>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</si>
  <si>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</si>
  <si>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</si>
  <si>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</si>
  <si>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</si>
  <si>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</si>
  <si>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</si>
  <si>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</si>
  <si>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</si>
  <si>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</si>
  <si>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</si>
  <si>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</si>
  <si>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</si>
  <si>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</si>
  <si>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</si>
  <si>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</si>
  <si>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</si>
  <si>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</si>
  <si>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</si>
  <si>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</si>
  <si>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</si>
  <si>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</si>
  <si>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</si>
  <si>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</si>
  <si>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</si>
  <si>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</si>
  <si>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</si>
  <si>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</si>
  <si>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</si>
  <si>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</si>
  <si>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</si>
  <si>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</si>
  <si>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</si>
  <si>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</si>
  <si>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</si>
  <si>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</si>
  <si>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</si>
  <si>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</si>
  <si>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</si>
  <si>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</si>
  <si>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</si>
  <si>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</si>
  <si>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</si>
  <si>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</si>
  <si>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</si>
  <si>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</si>
  <si>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</si>
  <si>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</si>
  <si>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</si>
  <si>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</si>
  <si>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</si>
  <si>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</si>
  <si>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</si>
  <si>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</si>
  <si>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</si>
  <si>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</si>
  <si>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</si>
  <si>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</si>
  <si>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</si>
  <si>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</si>
  <si>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</si>
  <si>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</si>
  <si>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</si>
  <si>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</si>
  <si>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</si>
  <si>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</si>
  <si>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</si>
  <si>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</si>
  <si>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</si>
  <si>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</si>
  <si>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</si>
  <si>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</si>
  <si>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</si>
  <si>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</si>
  <si>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</si>
  <si>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</si>
  <si>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</si>
  <si>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</si>
  <si>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</si>
  <si>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</si>
  <si>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</si>
  <si>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</si>
  <si>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</si>
  <si>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</si>
  <si>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</si>
  <si>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</si>
  <si>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</si>
  <si>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</si>
  <si>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</si>
  <si>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</si>
  <si>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</si>
  <si>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</si>
  <si>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</si>
  <si>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</si>
  <si>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</si>
  <si>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</si>
  <si>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</si>
  <si>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</si>
  <si>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</si>
  <si>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</si>
  <si>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</si>
  <si>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</si>
  <si>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</si>
  <si>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</si>
  <si>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</si>
  <si>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</si>
  <si>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</si>
  <si>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</si>
  <si>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</si>
  <si>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</si>
  <si>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</si>
  <si>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</si>
  <si>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</si>
  <si>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</si>
  <si>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</si>
  <si>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</si>
  <si>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</si>
  <si>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</si>
  <si>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</si>
  <si>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</si>
  <si>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</si>
  <si>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</si>
  <si>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</si>
  <si>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</si>
  <si>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</si>
  <si>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</si>
  <si>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</si>
  <si>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</si>
  <si>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</si>
  <si>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</si>
  <si>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</si>
  <si>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</si>
  <si>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</si>
  <si>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</si>
  <si>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</si>
  <si>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</si>
  <si>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</si>
  <si>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</si>
  <si>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</si>
  <si>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</si>
  <si>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</si>
  <si>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</si>
  <si>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</si>
  <si>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</si>
  <si>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</si>
  <si>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</si>
  <si>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</si>
  <si>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</si>
  <si>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</si>
  <si>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</si>
  <si>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</si>
  <si>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</si>
  <si>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</si>
  <si>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</si>
  <si>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</si>
  <si>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</si>
  <si>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</si>
  <si>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</si>
  <si>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</si>
  <si>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</si>
  <si>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</si>
  <si>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</si>
  <si>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</si>
  <si>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</si>
  <si>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</si>
  <si>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</si>
  <si>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</si>
  <si>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</si>
  <si>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</si>
  <si>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</si>
  <si>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</si>
  <si>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</si>
  <si>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</si>
  <si>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</si>
  <si>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</si>
  <si>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</si>
  <si>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</si>
  <si>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</si>
  <si>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</si>
  <si>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</si>
  <si>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</si>
  <si>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</si>
  <si>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</si>
  <si>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</si>
  <si>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</si>
  <si>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</si>
  <si>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</si>
  <si>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</si>
  <si>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</si>
  <si>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</si>
  <si>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</si>
  <si>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</si>
  <si>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</si>
  <si>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</si>
  <si>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</si>
  <si>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</si>
  <si>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</si>
  <si>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</si>
  <si>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</si>
  <si>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</si>
  <si>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</si>
  <si>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</si>
  <si>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</si>
  <si>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</si>
  <si>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</si>
  <si>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</si>
  <si>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</si>
  <si>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</si>
  <si>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</si>
  <si>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</si>
  <si>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</si>
  <si>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</si>
  <si>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</si>
  <si>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</si>
  <si>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</si>
  <si>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</si>
  <si>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</si>
  <si>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</si>
  <si>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</si>
  <si>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</si>
  <si>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</si>
  <si>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</si>
  <si>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</si>
  <si>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</si>
  <si>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</si>
  <si>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</si>
  <si>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</si>
  <si>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</si>
  <si>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</si>
  <si>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</si>
  <si>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</si>
  <si>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</si>
  <si>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</si>
  <si>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</si>
  <si>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</si>
  <si>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</si>
  <si>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</si>
  <si>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</si>
  <si>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</si>
  <si>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</si>
  <si>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</si>
  <si>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</si>
  <si>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</si>
  <si>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</si>
  <si>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</si>
  <si>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</si>
  <si>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</si>
  <si>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</si>
  <si>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</si>
  <si>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</si>
  <si>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</si>
  <si>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</si>
  <si>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</si>
  <si>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</si>
  <si>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</si>
  <si>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</si>
  <si>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</si>
  <si>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</si>
  <si>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</si>
  <si>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</si>
  <si>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</si>
  <si>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</si>
  <si>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</si>
  <si>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</si>
  <si>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</si>
  <si>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</si>
  <si>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</si>
  <si>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</si>
  <si>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</si>
  <si>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</si>
  <si>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</si>
  <si>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</si>
  <si>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</si>
  <si>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</si>
  <si>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</si>
  <si>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</si>
  <si>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</si>
  <si>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</si>
  <si>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</si>
  <si>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</si>
  <si>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</si>
  <si>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</si>
  <si>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</si>
  <si>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</si>
  <si>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</si>
  <si>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</si>
  <si>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</si>
  <si>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</si>
  <si>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</si>
  <si>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</si>
  <si>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</si>
  <si>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</si>
  <si>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</si>
  <si>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</si>
  <si>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</si>
  <si>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</si>
  <si>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</si>
  <si>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</si>
  <si>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</si>
  <si>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</si>
  <si>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</si>
  <si>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</si>
  <si>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</si>
  <si>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</si>
  <si>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</si>
  <si>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</si>
  <si>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</si>
  <si>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</si>
  <si>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</si>
  <si>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</si>
  <si>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</si>
  <si>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</si>
  <si>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</si>
  <si>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</si>
  <si>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</si>
  <si>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</si>
  <si>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</si>
  <si>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</si>
  <si>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</si>
  <si>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</si>
  <si>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</si>
  <si>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</si>
  <si>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</si>
  <si>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</si>
  <si>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</si>
  <si>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</si>
  <si>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</si>
  <si>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</si>
  <si>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</si>
  <si>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</si>
  <si>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</si>
  <si>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</si>
  <si>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</si>
  <si>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</si>
  <si>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</si>
  <si>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</si>
  <si>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</si>
  <si>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</si>
  <si>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</si>
  <si>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</si>
  <si>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</si>
  <si>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</si>
  <si>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</si>
  <si>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</si>
  <si>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</si>
  <si>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</si>
  <si>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</si>
  <si>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</si>
  <si>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</si>
  <si>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</si>
  <si>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</si>
  <si>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</si>
  <si>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</si>
  <si>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</si>
  <si>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</si>
  <si>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</si>
  <si>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</si>
  <si>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</si>
  <si>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</si>
  <si>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</si>
  <si>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</si>
  <si>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</si>
  <si>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</si>
  <si>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</si>
  <si>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</si>
  <si>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</si>
  <si>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</si>
  <si>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</si>
  <si>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</si>
  <si>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</si>
  <si>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</si>
  <si>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</si>
  <si>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</si>
  <si>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</si>
  <si>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</si>
  <si>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</si>
  <si>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</si>
  <si>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</si>
  <si>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</si>
  <si>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</si>
  <si>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</si>
  <si>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</si>
  <si>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</si>
  <si>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</si>
  <si>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</si>
  <si>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</si>
  <si>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</si>
  <si>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</si>
  <si>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</si>
  <si>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</si>
  <si>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</si>
  <si>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</si>
  <si>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</si>
  <si>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</si>
  <si>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</si>
  <si>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</si>
  <si>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</si>
  <si>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</si>
  <si>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</si>
  <si>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</si>
  <si>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</si>
  <si>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</si>
  <si>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</si>
  <si>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</si>
  <si>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</si>
  <si>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</si>
  <si>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</si>
  <si>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</si>
  <si>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</si>
  <si>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</si>
  <si>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</si>
  <si>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</si>
  <si>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</si>
  <si>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</si>
  <si>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</si>
  <si>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</si>
  <si>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</si>
  <si>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</si>
  <si>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</si>
  <si>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</si>
  <si>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</si>
  <si>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</si>
  <si>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</si>
  <si>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</si>
  <si>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</si>
  <si>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</si>
  <si>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</si>
  <si>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</si>
  <si>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</si>
  <si>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</si>
  <si>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</si>
  <si>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</si>
  <si>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</si>
  <si>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</si>
  <si>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</si>
  <si>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</si>
  <si>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</si>
  <si>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</si>
  <si>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</si>
  <si>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</si>
  <si>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</si>
  <si>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</si>
  <si>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</si>
  <si>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</si>
  <si>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</si>
  <si>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</si>
  <si>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</si>
  <si>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</si>
  <si>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</si>
  <si>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</si>
  <si>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</si>
  <si>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</si>
  <si>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</si>
  <si>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</si>
  <si>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</si>
  <si>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</si>
  <si>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</si>
  <si>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</si>
  <si>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</si>
  <si>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</si>
  <si>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</si>
  <si>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</si>
  <si>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</si>
  <si>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</si>
  <si>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</si>
  <si>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</si>
  <si>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</si>
  <si>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</si>
  <si>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</si>
  <si>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</si>
  <si>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</si>
  <si>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</si>
  <si>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</si>
  <si>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</si>
  <si>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</si>
  <si>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</si>
  <si>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</si>
  <si>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</si>
  <si>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</si>
  <si>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</si>
  <si>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</si>
  <si>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</si>
  <si>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</si>
  <si>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</si>
  <si>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</si>
  <si>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</si>
  <si>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</si>
  <si>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</si>
  <si>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</si>
  <si>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</si>
  <si>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</si>
  <si>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</si>
  <si>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</si>
  <si>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</si>
  <si>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</si>
  <si>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</si>
  <si>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</si>
  <si>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</si>
  <si>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</si>
  <si>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</si>
  <si>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</si>
  <si>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</si>
  <si>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</si>
  <si>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</si>
  <si>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</si>
  <si>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</si>
  <si>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</si>
  <si>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</si>
  <si>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</si>
  <si>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</si>
  <si>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</si>
  <si>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</si>
  <si>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</si>
  <si>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</si>
  <si>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</si>
  <si>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</si>
  <si>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</si>
  <si>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</si>
  <si>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</si>
  <si>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</si>
  <si>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</si>
  <si>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</si>
  <si>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</si>
  <si>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</si>
  <si>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</si>
  <si>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</si>
  <si>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</si>
  <si>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</si>
  <si>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</si>
  <si>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</si>
  <si>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</si>
  <si>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</si>
  <si>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</si>
  <si>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</si>
  <si>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</si>
  <si>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</si>
  <si>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</si>
  <si>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</si>
  <si>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</si>
  <si>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</si>
  <si>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</si>
  <si>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</si>
  <si>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</si>
  <si>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</si>
  <si>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</si>
  <si>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</si>
  <si>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</si>
  <si>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</si>
  <si>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</si>
  <si>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</si>
  <si>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</si>
  <si>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</si>
  <si>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</si>
  <si>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</si>
  <si>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</si>
  <si>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</si>
  <si>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</si>
  <si>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</si>
  <si>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</si>
  <si>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</si>
  <si>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</si>
  <si>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</si>
  <si>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</si>
  <si>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</si>
  <si>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</si>
  <si>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</si>
  <si>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</si>
  <si>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</si>
  <si>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</si>
  <si>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</si>
  <si>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</si>
  <si>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</si>
  <si>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</si>
  <si>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</si>
  <si>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</si>
  <si>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</si>
  <si>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</si>
  <si>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</si>
  <si>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</si>
  <si>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</si>
  <si>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</si>
  <si>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</si>
  <si>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</si>
  <si>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</si>
  <si>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</si>
  <si>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</si>
  <si>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</si>
  <si>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</si>
  <si>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</si>
  <si>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</si>
  <si>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</si>
  <si>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</si>
  <si>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</si>
  <si>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</si>
  <si>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</si>
  <si>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</si>
  <si>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</si>
  <si>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</si>
  <si>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</si>
  <si>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</si>
  <si>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</si>
  <si>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</si>
  <si>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</si>
  <si>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</si>
  <si>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</si>
  <si>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</si>
  <si>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</si>
  <si>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</si>
  <si>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</si>
  <si>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</si>
  <si>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</si>
  <si>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</si>
  <si>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</si>
  <si>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</si>
  <si>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</si>
  <si>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</si>
  <si>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</si>
  <si>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</si>
  <si>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</si>
  <si>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</si>
  <si>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</si>
  <si>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</si>
  <si>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</si>
  <si>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</si>
  <si>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</si>
  <si>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</si>
  <si>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</si>
  <si>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</si>
  <si>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</si>
  <si>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</si>
  <si>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</si>
  <si>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</si>
  <si>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</si>
  <si>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</si>
  <si>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</si>
  <si>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</si>
  <si>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</si>
  <si>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</si>
  <si>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</si>
  <si>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</si>
  <si>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</si>
  <si>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</si>
  <si>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</si>
  <si>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</si>
  <si>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</si>
  <si>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</si>
  <si>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</si>
  <si>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</si>
  <si>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</si>
  <si>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</si>
  <si>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</si>
  <si>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</si>
  <si>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</si>
  <si>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</si>
  <si>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</si>
  <si>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</si>
  <si>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</si>
  <si>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</si>
  <si>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</si>
  <si>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</si>
  <si>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</si>
  <si>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</si>
  <si>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</si>
  <si>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</si>
  <si>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</si>
  <si>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</si>
  <si>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</si>
  <si>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</si>
  <si>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</si>
  <si>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</si>
  <si>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</si>
  <si>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</si>
  <si>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</si>
  <si>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</si>
  <si>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</si>
  <si>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</si>
  <si>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</si>
  <si>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</si>
  <si>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</si>
  <si>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</si>
  <si>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</si>
  <si>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</si>
  <si>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</si>
  <si>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</si>
  <si>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</si>
  <si>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</si>
  <si>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</si>
  <si>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</si>
  <si>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</si>
  <si>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</si>
  <si>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</si>
  <si>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</si>
  <si>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</si>
  <si>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</si>
  <si>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</si>
  <si>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</si>
  <si>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</si>
  <si>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</si>
  <si>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</si>
  <si>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</si>
  <si>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</si>
  <si>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</si>
  <si>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</si>
  <si>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</si>
  <si>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</si>
  <si>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</si>
  <si>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</si>
  <si>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</si>
  <si>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</si>
  <si>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</si>
  <si>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</si>
  <si>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</si>
  <si>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</si>
  <si>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</si>
  <si>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</si>
  <si>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</si>
  <si>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</si>
  <si>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</si>
  <si>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</si>
  <si>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</si>
  <si>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</si>
  <si>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</si>
  <si>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</si>
  <si>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</si>
  <si>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</si>
  <si>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</si>
  <si>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</si>
  <si>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</si>
  <si>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</si>
  <si>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</si>
  <si>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</si>
  <si>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</si>
  <si>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</si>
  <si>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</si>
  <si>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</si>
  <si>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</si>
  <si>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</si>
  <si>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</si>
  <si>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</si>
  <si>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</si>
  <si>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</si>
  <si>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</si>
  <si>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</si>
  <si>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</si>
  <si>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</si>
  <si>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</si>
  <si>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</si>
  <si>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</si>
  <si>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</si>
  <si>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</si>
  <si>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</si>
  <si>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</si>
  <si>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</si>
  <si>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</si>
  <si>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</si>
  <si>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</si>
  <si>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</si>
  <si>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</si>
  <si>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</si>
  <si>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</si>
  <si>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</si>
  <si>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</si>
  <si>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</si>
  <si>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</si>
  <si>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</si>
  <si>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</si>
  <si>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</si>
  <si>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</si>
  <si>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</si>
  <si>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</si>
  <si>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</si>
  <si>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</si>
  <si>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</si>
  <si>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</si>
  <si>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</si>
  <si>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</si>
  <si>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</si>
  <si>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</si>
  <si>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</si>
  <si>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</si>
  <si>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</si>
  <si>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</si>
  <si>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</si>
  <si>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</si>
  <si>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</si>
  <si>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</si>
  <si>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</si>
  <si>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</si>
  <si>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</si>
  <si>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</si>
  <si>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</si>
  <si>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</si>
  <si>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</si>
  <si>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</si>
  <si>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</si>
  <si>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</si>
  <si>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</si>
  <si>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</si>
  <si>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</si>
  <si>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</si>
  <si>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</si>
  <si>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</si>
  <si>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</si>
  <si>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</si>
  <si>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</si>
  <si>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</si>
  <si>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</si>
  <si>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</si>
  <si>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</si>
  <si>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</si>
  <si>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</si>
  <si>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</si>
  <si>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</si>
  <si>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</si>
  <si>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</si>
  <si>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</si>
  <si>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</si>
  <si>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</si>
  <si>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</si>
  <si>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</si>
  <si>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</si>
  <si>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</si>
  <si>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</si>
  <si>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</si>
  <si>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</si>
  <si>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</si>
  <si>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</si>
  <si>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</si>
  <si>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</si>
  <si>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</si>
  <si>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</si>
  <si>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</si>
  <si>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</si>
  <si>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</si>
  <si>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</si>
  <si>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</si>
  <si>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</si>
  <si>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</si>
  <si>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</si>
  <si>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</si>
  <si>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</si>
  <si>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</si>
  <si>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</si>
  <si>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</si>
  <si>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</si>
  <si>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</si>
  <si>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</si>
  <si>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</si>
  <si>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</si>
  <si>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</si>
  <si>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</si>
  <si>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</si>
  <si>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</si>
  <si>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</si>
  <si>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</si>
  <si>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</si>
  <si>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</si>
  <si>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</si>
  <si>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</si>
  <si>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</si>
  <si>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</si>
  <si>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</si>
  <si>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</si>
  <si>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</si>
  <si>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</si>
  <si>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</si>
  <si>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</si>
  <si>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</si>
  <si>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</si>
  <si>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</si>
  <si>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</si>
  <si>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</si>
  <si>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</si>
  <si>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</si>
  <si>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</si>
  <si>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</si>
  <si>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</si>
  <si>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</si>
  <si>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</si>
  <si>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</si>
  <si>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</si>
  <si>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</si>
  <si>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</si>
  <si>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</si>
  <si>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</si>
  <si>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</si>
  <si>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</si>
  <si>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</si>
  <si>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</si>
  <si>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</si>
  <si>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</si>
  <si>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</si>
  <si>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</si>
  <si>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</si>
  <si>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</si>
  <si>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</si>
  <si>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</si>
  <si>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</si>
  <si>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</si>
  <si>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</si>
  <si>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</si>
  <si>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</si>
  <si>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</si>
  <si>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</si>
  <si>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</si>
  <si>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</si>
  <si>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</si>
  <si>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</si>
  <si>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</si>
  <si>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</si>
  <si>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</si>
  <si>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</si>
  <si>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</si>
  <si>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</si>
  <si>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</si>
  <si>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</si>
  <si>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</si>
  <si>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</si>
  <si>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</si>
  <si>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</si>
  <si>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</si>
  <si>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</si>
  <si>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</si>
  <si>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</si>
  <si>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</si>
  <si>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</si>
  <si>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</si>
  <si>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</si>
  <si>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</si>
  <si>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</si>
  <si>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</si>
  <si>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</si>
  <si>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</si>
  <si>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</si>
  <si>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</si>
  <si>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</si>
  <si>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</si>
  <si>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</si>
  <si>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</si>
  <si>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</si>
  <si>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</si>
  <si>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</si>
  <si>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</si>
  <si>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</si>
  <si>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</si>
  <si>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</si>
  <si>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</si>
  <si>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</si>
  <si>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</si>
  <si>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</si>
  <si>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</si>
  <si>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</si>
  <si>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</si>
  <si>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</si>
  <si>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</si>
  <si>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</si>
  <si>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</si>
  <si>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</si>
  <si>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</si>
  <si>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</si>
  <si>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</si>
  <si>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</si>
  <si>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</si>
  <si>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</si>
  <si>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</si>
  <si>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</si>
  <si>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</si>
  <si>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</si>
  <si>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</si>
  <si>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</si>
  <si>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</si>
  <si>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</si>
  <si>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</si>
  <si>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</si>
  <si>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</si>
  <si>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</si>
  <si>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</si>
  <si>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</si>
  <si>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</si>
  <si>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</si>
  <si>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</si>
  <si>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</si>
  <si>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</si>
  <si>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</si>
  <si>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</si>
  <si>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</si>
  <si>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</si>
  <si>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</si>
  <si>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</si>
  <si>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</si>
  <si>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</si>
  <si>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</si>
  <si>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</si>
  <si>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</si>
  <si>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</si>
  <si>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</si>
  <si>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</si>
  <si>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</si>
  <si>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</si>
  <si>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</si>
  <si>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</si>
  <si>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</si>
  <si>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</si>
  <si>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</si>
  <si>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</si>
  <si>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</si>
  <si>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</si>
  <si>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</si>
  <si>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</si>
  <si>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</si>
  <si>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</si>
  <si>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</si>
  <si>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</si>
  <si>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</si>
  <si>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</si>
  <si>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</si>
  <si>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</si>
  <si>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</si>
  <si>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</si>
  <si>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</si>
  <si>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</si>
  <si>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</si>
  <si>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</si>
  <si>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</si>
  <si>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</si>
  <si>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</si>
  <si>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</si>
  <si>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</si>
  <si>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</si>
  <si>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</si>
  <si>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</si>
  <si>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</si>
  <si>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</si>
  <si>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</si>
  <si>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</si>
  <si>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</si>
  <si>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</si>
  <si>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</si>
  <si>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</si>
  <si>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</si>
  <si>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</si>
  <si>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</si>
  <si>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</si>
  <si>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</si>
  <si>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</si>
  <si>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</si>
  <si>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</si>
  <si>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</si>
  <si>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</si>
  <si>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</si>
  <si>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</si>
  <si>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</si>
  <si>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</si>
  <si>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</si>
  <si>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</si>
  <si>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</si>
  <si>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</si>
  <si>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</si>
  <si>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</si>
  <si>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</si>
  <si>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</si>
  <si>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</si>
  <si>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</si>
  <si>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</si>
  <si>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</si>
  <si>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</si>
  <si>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</si>
  <si>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</si>
  <si>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</si>
  <si>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</si>
  <si>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</si>
  <si>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</si>
  <si>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</si>
  <si>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</si>
  <si>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</si>
  <si>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</si>
  <si>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</si>
  <si>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</si>
  <si>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</si>
  <si>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</si>
  <si>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</si>
  <si>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</si>
  <si>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</si>
  <si>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</si>
  <si>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</si>
  <si>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</si>
  <si>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</si>
  <si>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</si>
  <si>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</si>
  <si>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</si>
  <si>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</si>
  <si>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</si>
  <si>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</si>
  <si>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</si>
  <si>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</si>
  <si>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</si>
  <si>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</si>
  <si>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</si>
  <si>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</si>
  <si>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</si>
  <si>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</si>
  <si>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</si>
  <si>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</si>
  <si>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</si>
  <si>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</si>
  <si>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</si>
  <si>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</si>
  <si>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</si>
  <si>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</si>
  <si>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</si>
  <si>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</si>
  <si>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</si>
  <si>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</si>
  <si>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</si>
  <si>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</si>
  <si>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</si>
  <si>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</si>
  <si>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</si>
  <si>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</si>
  <si>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</si>
  <si>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</si>
  <si>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</si>
  <si>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</si>
  <si>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</si>
  <si>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</si>
  <si>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</si>
  <si>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</si>
  <si>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</si>
  <si>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</si>
  <si>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</si>
  <si>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</si>
  <si>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</si>
  <si>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</si>
  <si>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</si>
  <si>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</si>
  <si>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</si>
  <si>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</si>
  <si>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</si>
  <si>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</si>
  <si>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</si>
  <si>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</si>
  <si>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</si>
  <si>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</si>
  <si>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</si>
  <si>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</si>
  <si>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</si>
  <si>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</si>
  <si>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</si>
  <si>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</si>
  <si>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</si>
  <si>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</si>
  <si>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</si>
  <si>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</si>
  <si>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</si>
  <si>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</si>
  <si>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</si>
  <si>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</si>
  <si>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</si>
  <si>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</si>
  <si>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</si>
  <si>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</si>
  <si>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</si>
  <si>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</si>
  <si>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</si>
  <si>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</si>
  <si>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</si>
  <si>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</si>
  <si>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</si>
  <si>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</si>
  <si>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</si>
  <si>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</si>
  <si>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</si>
  <si>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</si>
  <si>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</si>
  <si>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</si>
  <si>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</si>
  <si>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</si>
  <si>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</si>
  <si>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</si>
  <si>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</si>
  <si>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</si>
  <si>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</si>
  <si>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</si>
  <si>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</si>
  <si>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</si>
  <si>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</si>
  <si>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</si>
  <si>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</si>
  <si>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</si>
  <si>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</si>
  <si>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</si>
  <si>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</si>
  <si>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</si>
  <si>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</si>
  <si>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</si>
  <si>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</si>
  <si>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</si>
  <si>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</si>
  <si>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</si>
  <si>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</si>
  <si>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</si>
  <si>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</si>
  <si>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</si>
  <si>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</si>
  <si>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</si>
  <si>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</si>
  <si>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</si>
  <si>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</si>
  <si>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</si>
  <si>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</si>
  <si>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</si>
  <si>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</si>
  <si>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</si>
  <si>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</si>
  <si>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</si>
  <si>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</si>
  <si>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</si>
  <si>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</si>
  <si>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</si>
  <si>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</si>
  <si>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</si>
  <si>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</si>
  <si>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</si>
  <si>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</si>
  <si>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</si>
  <si>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</si>
  <si>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</si>
  <si>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</si>
  <si>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</si>
  <si>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</si>
  <si>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</si>
  <si>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</si>
  <si>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</si>
  <si>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</si>
  <si>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</si>
  <si>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</si>
  <si>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</si>
  <si>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</si>
  <si>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</si>
  <si>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</si>
  <si>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</si>
  <si>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</si>
  <si>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</si>
  <si>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</si>
  <si>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</si>
  <si>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</si>
  <si>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</si>
  <si>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</si>
  <si>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</si>
  <si>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</si>
  <si>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</si>
  <si>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</si>
  <si>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</si>
  <si>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</si>
  <si>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</si>
  <si>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</si>
  <si>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</si>
  <si>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</si>
  <si>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</si>
  <si>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</si>
  <si>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</si>
  <si>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</si>
  <si>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</si>
  <si>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</si>
  <si>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</si>
  <si>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</si>
  <si>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</si>
  <si>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</si>
  <si>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</si>
  <si>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</si>
  <si>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</si>
  <si>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</si>
  <si>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</si>
  <si>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</si>
  <si>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</si>
  <si>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</si>
  <si>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</si>
  <si>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</si>
  <si>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</si>
  <si>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</si>
  <si>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</si>
  <si>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</si>
  <si>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</si>
  <si>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</si>
  <si>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</si>
  <si>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</si>
  <si>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</si>
  <si>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</si>
  <si>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</si>
  <si>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</si>
  <si>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</si>
  <si>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</si>
  <si>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</si>
  <si>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</si>
  <si>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</si>
  <si>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</si>
  <si>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</si>
  <si>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</si>
  <si>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</si>
  <si>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</si>
  <si>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</si>
  <si>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</si>
  <si>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</si>
  <si>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</si>
  <si>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</si>
  <si>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</si>
  <si>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</si>
  <si>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</si>
  <si>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</si>
  <si>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</si>
  <si>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</si>
  <si>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</si>
  <si>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</si>
  <si>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</si>
  <si>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</si>
  <si>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</si>
  <si>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</si>
  <si>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</si>
  <si>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</si>
  <si>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</si>
  <si>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</si>
  <si>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</si>
  <si>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</si>
  <si>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</si>
  <si>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</si>
  <si>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</si>
  <si>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</si>
  <si>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</si>
  <si>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</si>
  <si>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</si>
  <si>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</si>
  <si>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</si>
  <si>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</si>
  <si>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</si>
  <si>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</si>
  <si>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</si>
  <si>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</si>
  <si>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</si>
  <si>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</si>
  <si>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</si>
  <si>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</si>
  <si>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</si>
  <si>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</si>
  <si>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</si>
  <si>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</si>
  <si>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</si>
  <si>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</si>
  <si>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</si>
  <si>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</si>
  <si>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</si>
  <si>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</si>
  <si>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</si>
  <si>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</si>
  <si>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</si>
  <si>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</si>
  <si>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</si>
  <si>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</si>
  <si>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</si>
  <si>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</si>
  <si>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</si>
  <si>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</si>
  <si>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</si>
  <si>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</si>
  <si>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</si>
  <si>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</si>
  <si>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</si>
  <si>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</si>
  <si>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</si>
  <si>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</si>
  <si>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</si>
  <si>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</si>
  <si>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</si>
  <si>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</si>
  <si>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</si>
  <si>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</si>
  <si>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</si>
  <si>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</si>
  <si>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</si>
  <si>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</si>
  <si>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</si>
  <si>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</si>
  <si>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</si>
  <si>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</si>
  <si>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</si>
  <si>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</si>
  <si>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</si>
  <si>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</si>
  <si>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</si>
  <si>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</si>
  <si>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</si>
  <si>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</si>
  <si>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</si>
  <si>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</si>
  <si>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</si>
  <si>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</si>
  <si>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</si>
  <si>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</si>
  <si>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</si>
  <si>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</si>
  <si>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</si>
  <si>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</si>
  <si>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</si>
  <si>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</si>
  <si>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</si>
  <si>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</si>
  <si>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</si>
  <si>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</si>
  <si>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</si>
  <si>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</si>
  <si>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</si>
  <si>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</si>
  <si>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</si>
  <si>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</si>
  <si>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</si>
  <si>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</si>
  <si>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</si>
  <si>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</si>
  <si>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</si>
  <si>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</si>
  <si>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</si>
  <si>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</si>
  <si>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</si>
  <si>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</si>
  <si>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</si>
  <si>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</si>
  <si>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</si>
  <si>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</si>
  <si>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</si>
  <si>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</si>
  <si>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</si>
  <si>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</si>
  <si>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</si>
  <si>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</si>
  <si>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</si>
  <si>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</si>
  <si>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</si>
  <si>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</si>
  <si>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</si>
  <si>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</si>
  <si>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</si>
  <si>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</si>
  <si>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</si>
  <si>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</si>
  <si>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</si>
  <si>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</si>
  <si>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</si>
  <si>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</si>
  <si>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</si>
  <si>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</si>
  <si>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</si>
  <si>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</si>
  <si>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</si>
  <si>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</si>
  <si>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</si>
  <si>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</si>
  <si>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</si>
  <si>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</si>
  <si>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</si>
  <si>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</si>
  <si>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</si>
  <si>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</si>
  <si>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</si>
  <si>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</si>
  <si>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</si>
  <si>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</si>
  <si>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</si>
  <si>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</si>
  <si>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</si>
  <si>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</si>
  <si>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</si>
  <si>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</si>
  <si>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</si>
  <si>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</si>
  <si>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</si>
  <si>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</si>
  <si>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</si>
  <si>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</si>
  <si>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</si>
  <si>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</si>
  <si>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</si>
  <si>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</si>
  <si>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</si>
  <si>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</si>
  <si>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</si>
  <si>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</si>
  <si>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</si>
  <si>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</si>
  <si>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</si>
  <si>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</si>
  <si>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</si>
  <si>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</si>
  <si>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</si>
  <si>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</si>
  <si>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</si>
  <si>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</si>
  <si>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</si>
  <si>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</si>
  <si>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</si>
  <si>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</si>
  <si>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</si>
  <si>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</si>
  <si>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</si>
  <si>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</si>
  <si>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</si>
  <si>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</si>
  <si>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</si>
  <si>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</si>
  <si>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</si>
  <si>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</si>
  <si>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</si>
  <si>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</si>
  <si>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</si>
  <si>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</si>
  <si>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</si>
  <si>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</si>
  <si>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</si>
  <si>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</si>
  <si>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</si>
  <si>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</si>
  <si>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</si>
  <si>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</si>
  <si>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</si>
  <si>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</si>
  <si>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</si>
  <si>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</si>
  <si>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</si>
  <si>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</si>
  <si>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</si>
  <si>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</si>
  <si>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</si>
  <si>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</si>
  <si>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</si>
  <si>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</si>
  <si>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</si>
  <si>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</si>
  <si>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</si>
  <si>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</si>
  <si>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</si>
  <si>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</si>
  <si>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</si>
  <si>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</si>
  <si>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</si>
  <si>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</si>
  <si>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</si>
  <si>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</si>
  <si>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</si>
  <si>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</si>
  <si>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</si>
  <si>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</si>
  <si>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</si>
  <si>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</si>
  <si>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</si>
  <si>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</si>
  <si>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</si>
  <si>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</si>
  <si>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</si>
  <si>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</si>
  <si>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</si>
  <si>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</si>
  <si>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</si>
  <si>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</si>
  <si>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</si>
  <si>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</si>
  <si>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</si>
  <si>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</si>
  <si>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</si>
  <si>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</si>
  <si>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</si>
  <si>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</si>
  <si>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</si>
  <si>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</si>
  <si>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</si>
  <si>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</si>
  <si>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</si>
  <si>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</si>
  <si>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</si>
  <si>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</si>
  <si>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</si>
  <si>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</si>
  <si>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</si>
  <si>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</si>
  <si>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</si>
  <si>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</si>
  <si>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</si>
  <si>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</si>
  <si>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</si>
  <si>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</si>
  <si>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</si>
  <si>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</si>
  <si>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</si>
  <si>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</si>
  <si>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</si>
  <si>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</si>
  <si>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</si>
  <si>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</si>
  <si>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</si>
  <si>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</si>
  <si>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</si>
  <si>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</si>
  <si>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</si>
  <si>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</si>
  <si>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</si>
  <si>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</si>
  <si>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</si>
  <si>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</si>
  <si>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</si>
  <si>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</si>
  <si>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</si>
  <si>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</si>
  <si>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</si>
  <si>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</si>
  <si>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</si>
  <si>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</si>
  <si>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</si>
  <si>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</si>
  <si>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</si>
  <si>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</si>
  <si>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</si>
  <si>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</si>
  <si>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</si>
  <si>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</si>
  <si>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</si>
  <si>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</si>
  <si>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</si>
  <si>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</si>
  <si>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</si>
  <si>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</si>
  <si>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</si>
  <si>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</si>
  <si>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</si>
  <si>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</si>
  <si>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</si>
  <si>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</si>
  <si>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</si>
  <si>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</si>
  <si>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</si>
  <si>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</si>
  <si>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</si>
  <si>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</si>
  <si>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</si>
  <si>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</si>
  <si>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</si>
  <si>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</si>
  <si>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</si>
  <si>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</si>
  <si>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</si>
  <si>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</si>
  <si>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</si>
  <si>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</si>
  <si>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</si>
  <si>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</si>
  <si>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</si>
  <si>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</si>
  <si>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</si>
  <si>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</si>
  <si>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</si>
  <si>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</si>
  <si>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</si>
  <si>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</si>
  <si>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</si>
  <si>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</si>
  <si>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</si>
  <si>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</si>
  <si>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</si>
  <si>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</si>
  <si>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</si>
  <si>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</si>
  <si>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</si>
  <si>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</si>
  <si>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</si>
  <si>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</si>
  <si>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</si>
  <si>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</si>
  <si>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</si>
  <si>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</si>
  <si>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</si>
  <si>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</si>
  <si>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</si>
  <si>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</si>
  <si>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</si>
  <si>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</si>
  <si>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</si>
  <si>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</si>
  <si>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</si>
  <si>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</si>
  <si>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</si>
  <si>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</si>
  <si>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</si>
  <si>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</si>
  <si>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</si>
  <si>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</si>
  <si>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</si>
  <si>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</si>
  <si>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</si>
  <si>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</si>
  <si>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</si>
  <si>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</si>
  <si>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</si>
  <si>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</si>
  <si>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</si>
  <si>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</si>
  <si>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</si>
  <si>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</si>
  <si>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</si>
  <si>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</si>
  <si>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</si>
  <si>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</si>
  <si>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</si>
  <si>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</si>
  <si>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</si>
  <si>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</si>
  <si>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</si>
  <si>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</si>
  <si>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</si>
  <si>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</si>
  <si>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</si>
  <si>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</si>
  <si>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</si>
  <si>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</si>
  <si>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</si>
  <si>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</si>
  <si>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</si>
  <si>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</si>
  <si>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</si>
  <si>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</si>
  <si>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</si>
  <si>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</si>
  <si>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</si>
  <si>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</si>
  <si>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</si>
  <si>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</si>
  <si>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</si>
  <si>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</si>
  <si>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</si>
  <si>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</si>
  <si>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</si>
  <si>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</si>
  <si>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</si>
  <si>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</si>
  <si>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</si>
  <si>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</si>
  <si>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</si>
  <si>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</si>
  <si>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</si>
  <si>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</si>
  <si>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</si>
  <si>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</si>
  <si>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</si>
  <si>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</si>
  <si>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</si>
  <si>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</si>
  <si>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</si>
  <si>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</si>
  <si>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</si>
  <si>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</si>
  <si>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</si>
  <si>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</si>
  <si>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</si>
  <si>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</si>
  <si>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</si>
  <si>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</si>
  <si>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</si>
  <si>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</si>
  <si>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</si>
  <si>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</si>
  <si>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</si>
  <si>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</si>
  <si>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</si>
  <si>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</si>
  <si>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</si>
  <si>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</si>
  <si>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</si>
  <si>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</si>
  <si>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</si>
  <si>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</si>
  <si>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</si>
  <si>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</si>
  <si>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</si>
  <si>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</si>
  <si>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</si>
  <si>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</si>
  <si>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</si>
  <si>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</si>
  <si>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</si>
  <si>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</si>
  <si>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</si>
  <si>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</si>
  <si>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</si>
  <si>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</si>
  <si>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</si>
  <si>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</si>
  <si>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</si>
  <si>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</si>
  <si>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</si>
  <si>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</si>
  <si>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</si>
  <si>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</si>
  <si>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</si>
  <si>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</si>
  <si>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</si>
  <si>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</si>
  <si>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</si>
  <si>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</si>
  <si>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</si>
  <si>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</si>
  <si>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</si>
  <si>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</si>
  <si>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</si>
  <si>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</si>
  <si>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</si>
  <si>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</si>
  <si>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</si>
  <si>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</si>
  <si>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</si>
  <si>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</si>
  <si>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</si>
  <si>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</si>
  <si>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</si>
  <si>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</si>
  <si>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</si>
  <si>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</si>
  <si>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</si>
  <si>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</si>
  <si>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</si>
  <si>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</si>
  <si>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</si>
  <si>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</si>
  <si>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</si>
  <si>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</si>
  <si>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</si>
  <si>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</si>
  <si>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</si>
  <si>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</si>
  <si>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</si>
  <si>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</si>
  <si>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</si>
  <si>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</si>
  <si>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</si>
  <si>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</si>
  <si>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</si>
  <si>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</si>
  <si>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</si>
  <si>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</si>
  <si>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</si>
  <si>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</si>
  <si>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</si>
  <si>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</si>
  <si>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</si>
  <si>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</si>
  <si>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</si>
  <si>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</si>
  <si>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</si>
  <si>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</si>
  <si>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</si>
  <si>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</si>
  <si>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</si>
  <si>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</si>
  <si>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</si>
  <si>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</si>
  <si>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</si>
  <si>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</si>
  <si>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</si>
  <si>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</si>
  <si>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</si>
  <si>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</si>
  <si>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</si>
  <si>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</si>
  <si>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</si>
  <si>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</si>
  <si>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</si>
  <si>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</si>
  <si>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</si>
  <si>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</si>
  <si>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</si>
  <si>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</si>
  <si>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</si>
  <si>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</si>
  <si>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</si>
  <si>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</si>
  <si>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</si>
  <si>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</si>
  <si>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</si>
  <si>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</si>
  <si>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</si>
  <si>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</si>
  <si>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</si>
  <si>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</si>
  <si>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</si>
  <si>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</si>
  <si>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</si>
  <si>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</si>
  <si>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</si>
  <si>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</si>
  <si>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</si>
  <si>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</si>
  <si>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</si>
  <si>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</si>
  <si>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</si>
  <si>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</si>
  <si>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</si>
  <si>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</si>
  <si>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</si>
  <si>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</si>
  <si>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</si>
  <si>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</si>
  <si>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</si>
  <si>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</si>
  <si>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</si>
  <si>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</si>
  <si>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</si>
  <si>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</si>
  <si>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</si>
  <si>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</si>
  <si>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</si>
  <si>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</si>
  <si>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</si>
  <si>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</si>
  <si>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</si>
  <si>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</si>
  <si>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</si>
  <si>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</si>
  <si>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</si>
  <si>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</si>
  <si>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</si>
  <si>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</si>
  <si>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</si>
  <si>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</si>
  <si>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</si>
  <si>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</si>
  <si>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</si>
  <si>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</si>
  <si>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</si>
  <si>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</si>
  <si>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</si>
  <si>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</si>
  <si>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</si>
  <si>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</si>
  <si>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</si>
  <si>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</si>
  <si>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</si>
  <si>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</si>
  <si>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</si>
  <si>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</si>
  <si>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</si>
  <si>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</si>
  <si>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</si>
  <si>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</si>
  <si>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</si>
  <si>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</si>
  <si>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</si>
  <si>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</si>
  <si>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</si>
  <si>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</si>
  <si>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</si>
  <si>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</si>
  <si>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</si>
  <si>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</si>
  <si>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</si>
  <si>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</si>
  <si>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</si>
  <si>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</si>
  <si>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</si>
  <si>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</si>
  <si>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</si>
  <si>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</si>
  <si>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</si>
  <si>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</si>
  <si>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</si>
  <si>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</si>
  <si>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</si>
  <si>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</si>
  <si>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</si>
  <si>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</si>
  <si>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</si>
  <si>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</si>
  <si>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</si>
  <si>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</si>
  <si>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</si>
  <si>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</si>
  <si>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</si>
  <si>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</si>
  <si>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</si>
  <si>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</si>
  <si>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</si>
  <si>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</si>
  <si>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</si>
  <si>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</si>
  <si>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</si>
  <si>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</si>
  <si>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</si>
  <si>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</si>
  <si>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</si>
  <si>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</si>
  <si>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</si>
  <si>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</si>
  <si>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</si>
  <si>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</si>
  <si>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</si>
  <si>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</si>
  <si>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</si>
  <si>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</si>
  <si>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</si>
  <si>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</si>
  <si>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</si>
  <si>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</si>
  <si>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</si>
  <si>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</si>
  <si>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</si>
  <si>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</si>
  <si>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</si>
  <si>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</si>
  <si>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</si>
  <si>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</si>
  <si>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</si>
  <si>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</si>
  <si>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</si>
  <si>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</si>
  <si>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</si>
  <si>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</si>
  <si>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</si>
  <si>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</si>
  <si>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</si>
  <si>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</si>
  <si>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</si>
  <si>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</si>
  <si>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</si>
  <si>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</si>
  <si>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</si>
  <si>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</si>
  <si>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</si>
  <si>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</si>
  <si>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</si>
  <si>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</si>
  <si>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</si>
  <si>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</si>
  <si>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</si>
  <si>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</si>
  <si>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</si>
  <si>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</si>
  <si>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</si>
  <si>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</si>
  <si>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</si>
  <si>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</si>
  <si>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</si>
  <si>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</si>
  <si>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</si>
  <si>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</si>
  <si>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</si>
  <si>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</si>
  <si>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</si>
  <si>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</si>
  <si>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</si>
  <si>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</si>
  <si>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</si>
  <si>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</si>
  <si>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</si>
  <si>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</si>
  <si>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</si>
  <si>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</si>
  <si>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</si>
  <si>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</si>
  <si>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</si>
  <si>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</si>
  <si>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</si>
  <si>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</si>
  <si>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</si>
  <si>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</si>
  <si>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</si>
  <si>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</si>
  <si>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</si>
  <si>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</si>
  <si>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</si>
  <si>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</si>
  <si>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</si>
  <si>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</si>
  <si>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</si>
  <si>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</si>
  <si>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</si>
  <si>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</si>
  <si>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</si>
  <si>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</si>
  <si>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</si>
  <si>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</si>
  <si>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</si>
  <si>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</si>
  <si>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</si>
  <si>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</si>
  <si>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</si>
  <si>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</si>
  <si>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</si>
  <si>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</si>
  <si>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</si>
  <si>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</si>
  <si>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</si>
  <si>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</si>
  <si>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</si>
  <si>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</si>
  <si>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</si>
  <si>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</si>
  <si>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</si>
  <si>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</si>
  <si>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</si>
  <si>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</si>
  <si>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</si>
  <si>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</si>
  <si>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</si>
  <si>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</si>
  <si>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</si>
  <si>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</si>
  <si>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</si>
  <si>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</si>
  <si>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</si>
  <si>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</si>
  <si>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</si>
  <si>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</si>
  <si>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</si>
  <si>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</si>
  <si>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</si>
  <si>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</si>
  <si>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</si>
  <si>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</si>
  <si>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</si>
  <si>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</si>
  <si>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</si>
  <si>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</si>
  <si>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</si>
  <si>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</si>
  <si>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</si>
  <si>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</si>
  <si>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</si>
  <si>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</si>
  <si>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</si>
  <si>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</si>
  <si>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</si>
  <si>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</si>
  <si>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</si>
  <si>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</si>
  <si>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</si>
  <si>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</si>
  <si>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</si>
  <si>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</si>
  <si>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</si>
  <si>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</si>
  <si>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</si>
  <si>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</si>
  <si>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</si>
  <si>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</si>
  <si>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</si>
  <si>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</si>
  <si>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</si>
  <si>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</si>
  <si>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</si>
  <si>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</si>
  <si>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</si>
  <si>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</si>
  <si>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</si>
  <si>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</si>
  <si>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</si>
  <si>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</si>
  <si>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</si>
  <si>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</si>
  <si>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</si>
  <si>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</si>
  <si>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</si>
  <si>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</si>
  <si>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</si>
  <si>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</si>
  <si>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</si>
  <si>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</si>
  <si>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</si>
  <si>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</si>
  <si>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</si>
  <si>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</si>
  <si>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</si>
  <si>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</si>
  <si>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</si>
  <si>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</si>
  <si>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</si>
  <si>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</si>
  <si>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</si>
  <si>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</si>
  <si>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</si>
  <si>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</si>
  <si>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</si>
  <si>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</si>
  <si>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</si>
  <si>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</si>
  <si>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</si>
  <si>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</si>
  <si>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</si>
  <si>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</si>
  <si>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</si>
  <si>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</si>
  <si>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</si>
  <si>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</si>
  <si>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</si>
  <si>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</si>
  <si>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</si>
  <si>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</si>
  <si>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</si>
  <si>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</si>
  <si>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</si>
  <si>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</si>
  <si>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</si>
  <si>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</si>
  <si>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</si>
  <si>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</si>
  <si>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</si>
  <si>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</si>
  <si>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</si>
  <si>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</si>
  <si>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</si>
  <si>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</si>
  <si>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</si>
  <si>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</si>
  <si>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</si>
  <si>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</si>
  <si>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</si>
  <si>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</si>
  <si>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</si>
  <si>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</si>
  <si>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</si>
  <si>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</si>
  <si>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</si>
  <si>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</si>
  <si>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</si>
  <si>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</si>
  <si>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</si>
  <si>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</si>
  <si>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</si>
  <si>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</si>
  <si>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</si>
  <si>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</si>
  <si>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</si>
  <si>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</si>
  <si>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</si>
  <si>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</si>
  <si>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</si>
  <si>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</si>
  <si>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</si>
  <si>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</si>
  <si>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</si>
  <si>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</si>
  <si>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</si>
  <si>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</si>
  <si>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</si>
  <si>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</si>
  <si>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</si>
  <si>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</si>
  <si>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</si>
  <si>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</si>
  <si>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</si>
  <si>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</si>
  <si>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</si>
  <si>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</si>
  <si>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</si>
  <si>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</si>
  <si>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</si>
  <si>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</si>
  <si>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</si>
  <si>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</si>
  <si>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</si>
  <si>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</si>
  <si>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</si>
  <si>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</si>
  <si>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</si>
  <si>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</si>
  <si>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</si>
  <si>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</si>
  <si>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</si>
  <si>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</si>
  <si>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</si>
  <si>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</si>
  <si>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</si>
  <si>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</si>
  <si>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</si>
  <si>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</si>
  <si>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</si>
  <si>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</si>
  <si>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</si>
  <si>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</si>
  <si>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</si>
  <si>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</si>
  <si>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</si>
  <si>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</si>
  <si>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</si>
  <si>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</si>
  <si>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</si>
  <si>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</si>
  <si>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</si>
  <si>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</si>
  <si>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</si>
  <si>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</si>
  <si>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</si>
  <si>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</si>
  <si>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</si>
  <si>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</si>
  <si>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</si>
  <si>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</si>
  <si>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</si>
  <si>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</si>
  <si>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</si>
  <si>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</si>
  <si>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</si>
  <si>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</si>
  <si>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</si>
  <si>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</si>
  <si>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</si>
  <si>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</si>
  <si>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</si>
  <si>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</si>
  <si>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</si>
  <si>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</si>
  <si>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</si>
  <si>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</si>
  <si>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</si>
  <si>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</si>
  <si>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</si>
  <si>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</si>
  <si>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</si>
  <si>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</si>
  <si>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</si>
  <si>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</si>
  <si>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</si>
  <si>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</si>
  <si>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</si>
  <si>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</si>
  <si>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</si>
  <si>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</si>
  <si>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</si>
  <si>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</si>
  <si>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</si>
  <si>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</si>
  <si>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</si>
  <si>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</si>
  <si>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</si>
  <si>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</si>
  <si>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</si>
  <si>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</si>
  <si>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</si>
  <si>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</si>
  <si>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</si>
  <si>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</si>
  <si>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</si>
  <si>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</si>
  <si>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</si>
  <si>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</si>
  <si>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</si>
  <si>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</si>
  <si>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</si>
  <si>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</si>
  <si>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</si>
  <si>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</si>
  <si>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</si>
  <si>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</si>
  <si>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</si>
  <si>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</si>
  <si>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</si>
  <si>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</si>
  <si>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</si>
  <si>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</si>
  <si>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</si>
  <si>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</si>
  <si>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</si>
  <si>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</si>
  <si>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</si>
  <si>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</si>
  <si>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</si>
  <si>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</si>
  <si>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</si>
  <si>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</si>
  <si>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</si>
  <si>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</si>
  <si>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</si>
  <si>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</si>
  <si>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</si>
  <si>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</si>
  <si>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</si>
  <si>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</si>
  <si>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</si>
  <si>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</si>
  <si>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</si>
  <si>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</si>
  <si>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</si>
  <si>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</si>
  <si>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</si>
  <si>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</si>
  <si>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</si>
  <si>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</si>
  <si>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</si>
  <si>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</si>
  <si>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</si>
  <si>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</si>
  <si>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</si>
  <si>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</si>
  <si>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</si>
  <si>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</si>
  <si>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</si>
  <si>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</si>
  <si>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</si>
  <si>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</si>
  <si>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</si>
  <si>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</si>
  <si>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</si>
  <si>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</si>
  <si>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</si>
  <si>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</si>
  <si>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</si>
  <si>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</si>
  <si>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</si>
  <si>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</si>
  <si>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</si>
  <si>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</si>
  <si>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</si>
  <si>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</si>
  <si>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</si>
  <si>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</si>
  <si>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</si>
  <si>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</si>
  <si>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</si>
  <si>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</si>
  <si>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</si>
  <si>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</si>
  <si>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</si>
  <si>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</si>
  <si>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</si>
  <si>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</si>
  <si>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</si>
  <si>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</si>
  <si>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</si>
  <si>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</si>
  <si>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</si>
  <si>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</si>
  <si>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</si>
  <si>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</si>
  <si>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</si>
  <si>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</si>
  <si>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</si>
  <si>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</si>
  <si>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</si>
  <si>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</si>
  <si>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</si>
  <si>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</si>
  <si>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</si>
  <si>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</si>
  <si>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</si>
  <si>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</si>
  <si>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</si>
  <si>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</si>
  <si>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</si>
  <si>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</si>
  <si>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</si>
  <si>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</si>
  <si>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</si>
  <si>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</si>
  <si>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</si>
  <si>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</si>
  <si>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</si>
  <si>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</si>
  <si>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</si>
  <si>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</si>
  <si>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</si>
  <si>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</si>
  <si>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</si>
  <si>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</si>
  <si>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</si>
  <si>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</si>
  <si>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</si>
  <si>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</si>
  <si>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</si>
  <si>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</si>
  <si>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</si>
  <si>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</si>
  <si>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</si>
  <si>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</si>
  <si>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</si>
  <si>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</si>
  <si>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</si>
  <si>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</si>
  <si>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</si>
  <si>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</si>
  <si>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</si>
  <si>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</si>
  <si>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</si>
  <si>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</si>
  <si>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</si>
  <si>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</si>
  <si>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</si>
  <si>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</si>
  <si>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</si>
  <si>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</si>
  <si>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</si>
  <si>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</si>
  <si>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</si>
  <si>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</si>
  <si>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</si>
  <si>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</si>
  <si>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</si>
  <si>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</si>
  <si>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</si>
  <si>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</si>
  <si>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</si>
  <si>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</si>
  <si>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</si>
  <si>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</si>
  <si>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</si>
  <si>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</si>
  <si>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</si>
  <si>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</si>
  <si>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</si>
  <si>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</si>
  <si>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</si>
  <si>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</si>
  <si>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</si>
  <si>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</si>
  <si>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</si>
  <si>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</si>
  <si>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</si>
  <si>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</si>
  <si>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</si>
  <si>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</si>
  <si>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</si>
  <si>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</si>
  <si>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</si>
  <si>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</si>
  <si>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</si>
  <si>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</si>
  <si>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</si>
  <si>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</si>
  <si>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</si>
  <si>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</si>
  <si>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</si>
  <si>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</si>
  <si>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</si>
  <si>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</si>
  <si>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</si>
  <si>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</si>
  <si>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</si>
  <si>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</si>
  <si>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</si>
  <si>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</si>
  <si>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</si>
  <si>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</si>
  <si>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</si>
  <si>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</si>
  <si>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</si>
  <si>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</si>
  <si>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</si>
  <si>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</si>
  <si>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</si>
  <si>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</si>
  <si>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</si>
  <si>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</si>
  <si>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</si>
  <si>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</si>
  <si>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</si>
  <si>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</si>
  <si>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</si>
  <si>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</si>
  <si>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</si>
  <si>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</si>
  <si>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</si>
  <si>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</si>
  <si>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</si>
  <si>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</si>
  <si>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</si>
  <si>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</si>
  <si>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</si>
  <si>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</si>
  <si>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</si>
  <si>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</si>
  <si>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</si>
  <si>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</si>
  <si>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</si>
  <si>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</si>
  <si>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</si>
  <si>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</si>
  <si>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</si>
  <si>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</si>
  <si>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</si>
  <si>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</si>
  <si>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</si>
  <si>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</si>
  <si>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</si>
  <si>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</si>
  <si>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</si>
  <si>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</si>
  <si>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</si>
  <si>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</si>
  <si>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</si>
  <si>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</si>
  <si>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</si>
  <si>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</si>
  <si>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</si>
  <si>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</si>
  <si>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</si>
  <si>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</si>
  <si>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</si>
  <si>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</si>
  <si>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</si>
  <si>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</si>
  <si>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</si>
  <si>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</si>
  <si>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</si>
  <si>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</si>
  <si>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</si>
  <si>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</si>
  <si>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</si>
  <si>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</si>
  <si>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</si>
  <si>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</si>
  <si>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</si>
  <si>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</si>
  <si>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</si>
  <si>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</si>
  <si>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</si>
  <si>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</si>
  <si>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</si>
  <si>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</si>
  <si>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</si>
  <si>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</si>
  <si>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</si>
  <si>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</si>
  <si>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</si>
  <si>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</si>
  <si>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</si>
  <si>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</si>
  <si>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</si>
  <si>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</si>
  <si>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</si>
  <si>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</si>
  <si>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</si>
  <si>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</si>
  <si>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</si>
  <si>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</si>
  <si>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</si>
  <si>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</si>
  <si>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</si>
  <si>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</si>
  <si>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</si>
  <si>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</si>
  <si>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</si>
  <si>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</si>
  <si>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</si>
  <si>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</si>
  <si>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</si>
  <si>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</si>
  <si>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</si>
  <si>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</si>
  <si>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</si>
  <si>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</si>
  <si>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</si>
  <si>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</si>
  <si>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</si>
  <si>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</si>
  <si>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</si>
  <si>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</si>
  <si>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</si>
  <si>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</si>
  <si>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</si>
  <si>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</si>
  <si>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</si>
  <si>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</si>
  <si>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</si>
  <si>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</si>
  <si>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</si>
  <si>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</si>
  <si>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</si>
  <si>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</si>
  <si>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</si>
  <si>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</si>
  <si>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</si>
  <si>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</si>
  <si>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</si>
  <si>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</si>
  <si>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</si>
  <si>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</si>
  <si>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</si>
  <si>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</si>
  <si>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</si>
  <si>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</si>
  <si>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</si>
  <si>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</si>
  <si>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</si>
  <si>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</si>
  <si>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</si>
  <si>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</si>
  <si>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</si>
  <si>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</si>
  <si>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</si>
  <si>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</si>
  <si>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</si>
  <si>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</si>
  <si>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</si>
  <si>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</si>
  <si>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</si>
  <si>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</si>
  <si>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</si>
  <si>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</si>
  <si>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</si>
  <si>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</si>
  <si>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</si>
  <si>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</si>
  <si>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</si>
  <si>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</si>
  <si>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</si>
  <si>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</si>
  <si>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</si>
  <si>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</si>
  <si>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</si>
  <si>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</si>
  <si>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</si>
  <si>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</si>
  <si>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</si>
  <si>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</si>
  <si>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</si>
  <si>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</si>
  <si>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</si>
  <si>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</si>
  <si>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</si>
  <si>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</si>
  <si>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</si>
  <si>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</si>
  <si>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</si>
  <si>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</si>
  <si>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</si>
  <si>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</si>
  <si>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</si>
  <si>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</si>
  <si>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</si>
  <si>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</si>
  <si>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</si>
  <si>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</si>
  <si>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</si>
  <si>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</si>
  <si>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</si>
  <si>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</si>
  <si>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</si>
  <si>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</si>
  <si>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</si>
  <si>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</si>
  <si>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</si>
  <si>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</si>
  <si>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</si>
  <si>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</si>
  <si>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</si>
  <si>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</si>
  <si>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</si>
  <si>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</si>
  <si>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</si>
  <si>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</si>
  <si>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</si>
  <si>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</si>
  <si>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</si>
  <si>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</si>
  <si>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</si>
  <si>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</si>
  <si>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</si>
  <si>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</si>
  <si>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</si>
  <si>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</si>
  <si>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</si>
  <si>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</si>
  <si>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</si>
  <si>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</si>
  <si>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</si>
  <si>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</si>
  <si>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</si>
  <si>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</si>
  <si>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</si>
  <si>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</si>
  <si>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</si>
  <si>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</si>
  <si>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</si>
  <si>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</si>
  <si>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</si>
  <si>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</si>
  <si>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</si>
  <si>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</si>
  <si>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</si>
  <si>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</si>
  <si>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</si>
  <si>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</si>
  <si>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</si>
  <si>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</si>
  <si>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</si>
  <si>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</si>
  <si>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</si>
  <si>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</si>
  <si>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</si>
  <si>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</si>
  <si>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</si>
  <si>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</si>
  <si>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</si>
  <si>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</si>
  <si>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</si>
  <si>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</si>
  <si>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</si>
  <si>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</si>
  <si>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</si>
  <si>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</si>
  <si>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</si>
  <si>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</si>
  <si>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</si>
  <si>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</si>
  <si>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</si>
  <si>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</si>
  <si>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</si>
  <si>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</si>
  <si>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</si>
  <si>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</si>
  <si>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</si>
  <si>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</si>
  <si>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</si>
  <si>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</si>
  <si>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</si>
  <si>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</si>
  <si>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</si>
  <si>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</si>
  <si>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</si>
  <si>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</si>
  <si>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</si>
  <si>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</si>
  <si>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</si>
  <si>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</si>
  <si>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</si>
  <si>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</si>
  <si>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</si>
  <si>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</si>
  <si>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</si>
  <si>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</si>
  <si>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</si>
  <si>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</si>
  <si>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</si>
  <si>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</si>
  <si>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</si>
  <si>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</si>
  <si>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</si>
  <si>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</si>
  <si>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</si>
  <si>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</si>
  <si>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</si>
  <si>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</si>
  <si>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</si>
  <si>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</si>
  <si>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</si>
  <si>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</si>
  <si>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</si>
  <si>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</si>
  <si>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</si>
  <si>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</si>
  <si>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</si>
  <si>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</si>
  <si>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</si>
  <si>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</si>
  <si>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</si>
  <si>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</si>
  <si>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</si>
  <si>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</si>
  <si>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</si>
  <si>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</si>
  <si>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</si>
  <si>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</si>
  <si>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</si>
  <si>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</si>
  <si>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</si>
  <si>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</si>
  <si>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</si>
  <si>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</si>
  <si>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</si>
  <si>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</si>
  <si>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</si>
  <si>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</si>
  <si>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</si>
  <si>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</si>
  <si>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</si>
  <si>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</si>
  <si>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</si>
  <si>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</si>
  <si>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</si>
  <si>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</si>
  <si>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</si>
  <si>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</si>
  <si>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</si>
  <si>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</si>
  <si>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</si>
  <si>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</si>
  <si>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</si>
  <si>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</si>
  <si>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</si>
  <si>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</si>
  <si>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</si>
  <si>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</si>
  <si>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</si>
  <si>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</si>
  <si>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</si>
  <si>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</si>
  <si>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</si>
  <si>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</si>
  <si>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</si>
  <si>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</si>
  <si>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</si>
  <si>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</si>
  <si>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</si>
  <si>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</si>
  <si>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</si>
  <si>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</si>
  <si>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</si>
  <si>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</si>
  <si>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</si>
  <si>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</si>
  <si>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</si>
  <si>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</si>
  <si>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</si>
  <si>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</si>
  <si>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</si>
  <si>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</si>
  <si>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</si>
  <si>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</si>
  <si>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</si>
  <si>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</si>
  <si>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</si>
  <si>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</si>
  <si>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</si>
  <si>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</si>
  <si>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</si>
  <si>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</si>
  <si>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</si>
  <si>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</si>
  <si>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</si>
  <si>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</si>
  <si>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</si>
  <si>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</si>
  <si>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</si>
  <si>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</si>
  <si>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</si>
  <si>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</si>
  <si>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</si>
  <si>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</si>
  <si>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</si>
  <si>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</si>
  <si>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</si>
  <si>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</si>
  <si>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</si>
  <si>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</si>
  <si>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</si>
  <si>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</si>
  <si>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</si>
  <si>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</si>
  <si>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</si>
  <si>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</si>
  <si>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</si>
  <si>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</si>
  <si>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</si>
  <si>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</si>
  <si>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</si>
  <si>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</si>
  <si>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</si>
  <si>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</si>
  <si>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</si>
  <si>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</si>
  <si>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</si>
  <si>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</si>
  <si>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</si>
  <si>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</si>
  <si>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</si>
  <si>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</si>
  <si>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</si>
  <si>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</si>
  <si>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</si>
  <si>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</si>
  <si>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</si>
  <si>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</si>
  <si>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</si>
  <si>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</si>
  <si>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</si>
  <si>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</si>
  <si>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</si>
  <si>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</si>
  <si>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</si>
  <si>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</si>
  <si>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</si>
  <si>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</si>
  <si>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</si>
  <si>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</si>
  <si>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</si>
  <si>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</si>
  <si>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</si>
  <si>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</si>
  <si>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</si>
  <si>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</si>
  <si>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</si>
  <si>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</si>
  <si>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</si>
  <si>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</si>
  <si>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</si>
  <si>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</si>
  <si>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</si>
  <si>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</si>
  <si>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</si>
  <si>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</si>
  <si>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</si>
  <si>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</si>
  <si>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</si>
  <si>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</si>
  <si>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</si>
  <si>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</si>
  <si>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</si>
  <si>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</si>
  <si>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</si>
  <si>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</si>
  <si>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</si>
  <si>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</si>
  <si>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</si>
  <si>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</si>
  <si>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</si>
  <si>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</si>
  <si>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</si>
  <si>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</si>
  <si>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</si>
  <si>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</si>
  <si>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</si>
  <si>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</si>
  <si>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</si>
  <si>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</si>
  <si>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</si>
  <si>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</si>
  <si>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</si>
  <si>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</si>
  <si>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</si>
  <si>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</si>
  <si>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</si>
  <si>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</si>
  <si>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</si>
  <si>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</si>
  <si>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</si>
  <si>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</si>
  <si>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</si>
  <si>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</si>
  <si>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</si>
  <si>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</si>
  <si>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</si>
  <si>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</si>
  <si>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</si>
  <si>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</si>
  <si>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</si>
  <si>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</si>
  <si>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</si>
  <si>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</si>
  <si>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</si>
  <si>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</si>
  <si>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</si>
  <si>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</si>
  <si>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</si>
  <si>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</si>
  <si>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</si>
  <si>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</si>
  <si>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</si>
  <si>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</si>
  <si>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</si>
  <si>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</si>
  <si>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</si>
  <si>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</si>
  <si>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</si>
  <si>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</si>
  <si>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</si>
  <si>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</si>
  <si>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</si>
  <si>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</si>
  <si>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</si>
  <si>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</si>
  <si>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</si>
  <si>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</si>
  <si>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</si>
  <si>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</si>
  <si>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</si>
  <si>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</si>
  <si>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</si>
  <si>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</si>
  <si>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</si>
  <si>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</si>
  <si>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</si>
  <si>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</si>
  <si>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</si>
  <si>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</si>
  <si>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</si>
  <si>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</si>
  <si>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</si>
  <si>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</si>
  <si>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</si>
  <si>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</si>
  <si>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</si>
  <si>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</si>
  <si>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</si>
  <si>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</si>
  <si>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</si>
  <si>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</si>
  <si>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</si>
  <si>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</si>
  <si>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</si>
  <si>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</si>
  <si>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</si>
  <si>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</si>
  <si>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</si>
  <si>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</si>
  <si>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</si>
  <si>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</si>
  <si>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</si>
  <si>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</si>
  <si>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</si>
  <si>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</si>
  <si>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</si>
  <si>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</si>
  <si>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</si>
  <si>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</si>
  <si>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</si>
  <si>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</si>
  <si>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</si>
  <si>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</si>
  <si>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</si>
  <si>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</si>
  <si>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</si>
  <si>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</si>
  <si>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</si>
  <si>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</si>
  <si>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</si>
  <si>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</si>
  <si>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</si>
  <si>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</si>
  <si>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</si>
  <si>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</si>
  <si>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</si>
  <si>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</si>
  <si>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</si>
  <si>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</si>
  <si>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</si>
  <si>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</si>
  <si>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</si>
  <si>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</si>
  <si>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</si>
  <si>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</si>
  <si>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</si>
  <si>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</si>
  <si>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</si>
  <si>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</si>
  <si>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</si>
  <si>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</si>
  <si>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</si>
  <si>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</si>
  <si>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</si>
  <si>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</si>
  <si>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</si>
  <si>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</si>
  <si>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</si>
  <si>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</si>
  <si>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</si>
  <si>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</si>
  <si>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</si>
  <si>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</si>
  <si>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</si>
  <si>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</si>
  <si>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</si>
  <si>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</si>
  <si>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</si>
  <si>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</si>
  <si>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</si>
  <si>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</si>
  <si>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</si>
  <si>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</si>
  <si>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</si>
  <si>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</si>
  <si>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</si>
  <si>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</si>
  <si>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</si>
  <si>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</si>
  <si>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</si>
  <si>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</si>
  <si>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</si>
  <si>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</si>
  <si>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</si>
  <si>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</si>
  <si>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</si>
  <si>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</si>
  <si>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</si>
  <si>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</si>
  <si>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</si>
  <si>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</si>
  <si>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</si>
  <si>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</si>
  <si>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</si>
  <si>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</si>
  <si>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</si>
  <si>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</si>
  <si>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</si>
  <si>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</si>
  <si>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</si>
  <si>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</si>
  <si>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</si>
  <si>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</si>
  <si>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</si>
  <si>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</si>
  <si>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</si>
  <si>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</si>
  <si>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</si>
  <si>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</si>
  <si>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</si>
  <si>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</si>
  <si>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</si>
  <si>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</si>
  <si>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</si>
  <si>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</si>
  <si>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</si>
  <si>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</si>
  <si>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</si>
  <si>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</si>
  <si>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</si>
  <si>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</si>
  <si>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</si>
  <si>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</si>
  <si>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</si>
  <si>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</si>
  <si>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</si>
  <si>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</si>
  <si>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</si>
  <si>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</si>
  <si>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</si>
  <si>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</si>
  <si>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</si>
  <si>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</si>
  <si>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</si>
  <si>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</si>
  <si>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</si>
  <si>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</si>
  <si>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</si>
  <si>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</si>
  <si>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</si>
  <si>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</si>
  <si>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</si>
  <si>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</si>
  <si>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</si>
  <si>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</si>
  <si>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</si>
  <si>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</si>
  <si>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</si>
  <si>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</si>
  <si>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</si>
  <si>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</si>
  <si>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</si>
  <si>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</si>
  <si>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</si>
  <si>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</si>
  <si>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</si>
  <si>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</si>
  <si>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</si>
  <si>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</si>
  <si>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</si>
  <si>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</si>
  <si>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</si>
  <si>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</si>
  <si>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</si>
  <si>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</si>
  <si>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</si>
  <si>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</si>
  <si>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</si>
  <si>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</si>
  <si>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</si>
  <si>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</si>
  <si>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</si>
  <si>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</si>
  <si>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</si>
  <si>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</si>
  <si>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</si>
  <si>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</si>
  <si>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</si>
  <si>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</si>
  <si>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</si>
  <si>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</si>
  <si>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</si>
  <si>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</si>
  <si>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</si>
  <si>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</si>
  <si>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</si>
  <si>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</si>
  <si>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</si>
  <si>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</si>
  <si>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</si>
  <si>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</si>
  <si>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</si>
  <si>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</si>
  <si>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</si>
  <si>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</si>
  <si>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</si>
  <si>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</si>
  <si>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</si>
  <si>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</si>
  <si>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</si>
  <si>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</si>
  <si>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</si>
  <si>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</si>
  <si>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</si>
  <si>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</si>
  <si>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</si>
  <si>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</si>
  <si>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</si>
  <si>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</si>
  <si>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</si>
  <si>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</si>
  <si>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</si>
  <si>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</si>
  <si>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</si>
  <si>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</si>
  <si>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</si>
  <si>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</si>
  <si>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</si>
  <si>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</si>
  <si>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</si>
  <si>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</si>
  <si>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</si>
  <si>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</si>
  <si>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</si>
  <si>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</si>
  <si>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</si>
  <si>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</si>
  <si>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</si>
  <si>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</si>
  <si>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</si>
  <si>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</si>
  <si>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</si>
  <si>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</si>
  <si>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</si>
  <si>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</si>
  <si>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</si>
  <si>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</si>
  <si>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</si>
  <si>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</si>
  <si>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</si>
  <si>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</si>
  <si>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</si>
  <si>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</si>
  <si>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</si>
  <si>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</si>
  <si>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</si>
  <si>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</si>
  <si>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</si>
  <si>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</si>
  <si>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</si>
  <si>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</si>
  <si>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</si>
  <si>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</si>
  <si>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</si>
  <si>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</si>
  <si>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</si>
  <si>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</si>
  <si>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</si>
  <si>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</si>
  <si>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</si>
  <si>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</si>
  <si>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</si>
  <si>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</si>
  <si>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</si>
  <si>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</si>
  <si>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</si>
  <si>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</si>
  <si>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</si>
  <si>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</si>
  <si>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</si>
  <si>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</si>
  <si>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</si>
  <si>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</si>
  <si>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</si>
  <si>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</si>
  <si>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</si>
  <si>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</si>
  <si>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</si>
  <si>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</si>
  <si>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</si>
  <si>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</si>
  <si>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</si>
  <si>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</si>
  <si>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</si>
  <si>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</si>
  <si>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</si>
  <si>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</si>
  <si>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</si>
  <si>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</si>
  <si>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</si>
  <si>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</si>
  <si>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</si>
  <si>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</si>
  <si>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</si>
  <si>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</si>
  <si>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</si>
  <si>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</si>
  <si>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</si>
  <si>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</si>
  <si>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</si>
  <si>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</si>
  <si>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</si>
  <si>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</si>
  <si>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</si>
  <si>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</si>
  <si>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</si>
  <si>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</si>
  <si>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</si>
  <si>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</si>
  <si>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</si>
  <si>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</si>
  <si>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</si>
  <si>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</si>
  <si>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</si>
  <si>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</si>
  <si>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</si>
  <si>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</si>
  <si>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</si>
  <si>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</si>
  <si>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</si>
  <si>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</si>
  <si>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</si>
  <si>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</si>
  <si>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</si>
  <si>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</si>
  <si>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</si>
  <si>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</si>
  <si>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</si>
  <si>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</si>
  <si>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</si>
  <si>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</si>
  <si>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</si>
  <si>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</si>
  <si>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</si>
  <si>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</si>
  <si>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</si>
  <si>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</si>
  <si>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</si>
  <si>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</si>
  <si>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</si>
  <si>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</si>
  <si>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</si>
  <si>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</si>
  <si>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</si>
  <si>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</si>
  <si>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</si>
  <si>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</si>
  <si>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</si>
  <si>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</si>
  <si>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</si>
  <si>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</si>
  <si>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</si>
  <si>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</si>
  <si>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</si>
  <si>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</si>
  <si>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</si>
  <si>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</si>
  <si>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</si>
  <si>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</si>
  <si>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</si>
  <si>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</si>
  <si>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</si>
  <si>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</si>
  <si>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</si>
  <si>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</si>
  <si>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</si>
  <si>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</si>
  <si>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</si>
  <si>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</si>
  <si>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</si>
  <si>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</si>
  <si>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</si>
  <si>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</si>
  <si>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</si>
  <si>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</si>
  <si>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</si>
  <si>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</si>
  <si>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</si>
  <si>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</si>
  <si>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</si>
  <si>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</si>
  <si>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</si>
  <si>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</si>
  <si>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</si>
  <si>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</si>
  <si>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</si>
  <si>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</si>
  <si>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</si>
  <si>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</si>
  <si>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</si>
  <si>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</si>
  <si>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</si>
  <si>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</si>
  <si>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</si>
  <si>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</si>
  <si>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</si>
  <si>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</si>
  <si>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</si>
  <si>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</si>
  <si>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</si>
  <si>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</si>
  <si>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</si>
  <si>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</si>
  <si>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</si>
  <si>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</si>
  <si>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</si>
  <si>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</si>
  <si>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</si>
  <si>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</si>
  <si>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</si>
  <si>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</si>
  <si>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</si>
  <si>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</si>
  <si>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</si>
  <si>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</si>
  <si>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</si>
  <si>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</si>
  <si>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</si>
  <si>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</si>
  <si>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</si>
  <si>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</si>
  <si>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</si>
  <si>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</si>
  <si>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</si>
  <si>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</si>
  <si>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</si>
  <si>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</si>
  <si>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</si>
  <si>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</si>
  <si>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</si>
  <si>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</si>
  <si>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</si>
  <si>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</si>
  <si>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</si>
  <si>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</si>
  <si>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</si>
  <si>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</si>
  <si>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</si>
  <si>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</si>
  <si>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</si>
  <si>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</si>
  <si>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</si>
  <si>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</si>
  <si>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</si>
  <si>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</si>
  <si>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</si>
  <si>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</si>
  <si>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</si>
  <si>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</si>
  <si>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</si>
  <si>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</si>
  <si>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</si>
  <si>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</si>
  <si>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</si>
  <si>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</si>
  <si>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</si>
  <si>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</si>
  <si>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</si>
  <si>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</si>
  <si>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</si>
  <si>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</si>
  <si>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</si>
  <si>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</si>
  <si>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</si>
  <si>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</si>
  <si>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</si>
  <si>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</si>
  <si>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</si>
  <si>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</si>
  <si>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</si>
  <si>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</si>
  <si>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</si>
  <si>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</si>
  <si>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</si>
  <si>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</si>
  <si>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</si>
  <si>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</si>
  <si>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</si>
  <si>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</si>
  <si>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</si>
  <si>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</si>
  <si>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</si>
  <si>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</si>
  <si>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</si>
  <si>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</si>
  <si>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</si>
  <si>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</si>
  <si>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</si>
  <si>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</si>
  <si>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</si>
  <si>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</si>
  <si>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</si>
  <si>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</si>
  <si>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</si>
  <si>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</si>
  <si>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</si>
  <si>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</si>
  <si>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</si>
  <si>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</si>
  <si>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</si>
  <si>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</si>
  <si>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</si>
  <si>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</si>
  <si>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</si>
  <si>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</si>
  <si>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</si>
  <si>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</si>
  <si>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</si>
  <si>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</si>
  <si>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</si>
  <si>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</si>
  <si>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</si>
  <si>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</si>
  <si>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</si>
  <si>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</si>
  <si>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</si>
  <si>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</si>
  <si>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</si>
  <si>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</si>
  <si>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</si>
  <si>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</si>
  <si>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</si>
  <si>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</si>
  <si>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</si>
  <si>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</si>
  <si>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</si>
  <si>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</si>
  <si>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</si>
  <si>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</si>
  <si>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</si>
  <si>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</si>
  <si>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</si>
  <si>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</si>
  <si>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</si>
  <si>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</si>
  <si>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</si>
  <si>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</si>
  <si>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</si>
  <si>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</si>
  <si>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</si>
  <si>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</si>
  <si>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</si>
  <si>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</si>
  <si>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</si>
  <si>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</si>
  <si>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</si>
  <si>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</si>
  <si>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</si>
  <si>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</si>
  <si>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</si>
  <si>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</si>
  <si>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</si>
  <si>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</si>
  <si>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</si>
  <si>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</si>
  <si>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</si>
  <si>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</si>
  <si>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</si>
  <si>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</si>
  <si>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</si>
  <si>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</si>
  <si>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</si>
  <si>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</si>
  <si>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</si>
  <si>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</si>
  <si>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</si>
  <si>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</si>
  <si>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</si>
  <si>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</si>
  <si>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</si>
  <si>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</si>
  <si>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</si>
  <si>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</si>
  <si>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</si>
  <si>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</si>
  <si>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</si>
  <si>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</si>
  <si>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</si>
  <si>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</si>
  <si>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</si>
  <si>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</si>
  <si>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</si>
  <si>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</si>
  <si>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</si>
  <si>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</si>
  <si>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</si>
  <si>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</si>
  <si>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</si>
  <si>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</si>
  <si>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</si>
  <si>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</si>
  <si>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</si>
  <si>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</si>
  <si>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</si>
  <si>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</si>
  <si>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</si>
  <si>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</si>
  <si>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</si>
  <si>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</si>
  <si>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</si>
  <si>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</si>
  <si>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</si>
  <si>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</si>
  <si>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</si>
  <si>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</si>
  <si>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</si>
  <si>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</si>
  <si>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</si>
  <si>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</si>
  <si>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</si>
  <si>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</si>
  <si>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</si>
  <si>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</si>
  <si>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</si>
  <si>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</si>
  <si>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</si>
  <si>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</si>
  <si>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</si>
  <si>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</si>
  <si>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</si>
  <si>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</si>
  <si>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</si>
  <si>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</si>
  <si>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</si>
  <si>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</si>
  <si>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</si>
  <si>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</si>
  <si>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</si>
  <si>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</si>
  <si>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</si>
  <si>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</si>
  <si>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</si>
  <si>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</si>
  <si>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</si>
  <si>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</si>
  <si>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</si>
  <si>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</si>
  <si>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</si>
  <si>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</si>
  <si>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</si>
  <si>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</si>
  <si>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</si>
  <si>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</si>
  <si>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</si>
  <si>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</si>
  <si>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</si>
  <si>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</si>
  <si>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</si>
  <si>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</si>
  <si>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</si>
  <si>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</si>
  <si>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</si>
  <si>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</si>
  <si>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</si>
  <si>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</si>
  <si>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</si>
  <si>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</si>
  <si>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</si>
  <si>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</si>
  <si>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</si>
  <si>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</si>
  <si>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</si>
  <si>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</si>
  <si>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</si>
  <si>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</si>
  <si>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</si>
  <si>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</si>
  <si>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</si>
  <si>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</si>
  <si>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</si>
  <si>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</si>
  <si>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</si>
  <si>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</si>
  <si>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</si>
  <si>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</si>
  <si>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</si>
  <si>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</si>
  <si>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</si>
  <si>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</si>
  <si>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</si>
  <si>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</si>
  <si>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</si>
  <si>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</si>
  <si>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</si>
  <si>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</si>
  <si>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</si>
  <si>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</si>
  <si>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</si>
  <si>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</si>
  <si>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</si>
  <si>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</si>
  <si>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</si>
  <si>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</si>
  <si>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</si>
  <si>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</si>
  <si>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</si>
  <si>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</si>
  <si>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</si>
  <si>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</si>
  <si>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</si>
  <si>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</si>
  <si>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</si>
  <si>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</si>
  <si>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</si>
  <si>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</si>
  <si>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</si>
  <si>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</si>
  <si>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</si>
  <si>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</si>
  <si>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</si>
  <si>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</si>
  <si>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</si>
  <si>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</si>
  <si>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</si>
  <si>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</si>
  <si>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</si>
  <si>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</si>
  <si>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</si>
  <si>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</si>
  <si>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</si>
  <si>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</si>
  <si>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</si>
  <si>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</si>
  <si>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</si>
  <si>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</si>
  <si>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</si>
  <si>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</si>
  <si>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</si>
  <si>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</si>
  <si>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</si>
  <si>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</si>
  <si>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</si>
  <si>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</si>
  <si>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</si>
  <si>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</si>
  <si>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</si>
  <si>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</si>
  <si>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</si>
  <si>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</si>
  <si>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</si>
  <si>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</si>
  <si>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</si>
  <si>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</si>
  <si>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</si>
  <si>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</si>
  <si>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</si>
  <si>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</si>
  <si>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</si>
  <si>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</si>
  <si>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</si>
  <si>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</si>
  <si>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</si>
  <si>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</si>
  <si>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</si>
  <si>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</si>
  <si>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</si>
  <si>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</si>
  <si>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</si>
  <si>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</si>
  <si>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</si>
  <si>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</si>
  <si>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</si>
  <si>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</si>
  <si>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</si>
  <si>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</si>
  <si>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</si>
  <si>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</si>
  <si>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</si>
  <si>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</si>
  <si>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</si>
  <si>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</si>
  <si>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</si>
  <si>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</si>
  <si>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</si>
  <si>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</si>
  <si>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</si>
  <si>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</si>
  <si>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</si>
  <si>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</si>
  <si>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</si>
  <si>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</si>
  <si>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</si>
  <si>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</si>
  <si>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</si>
  <si>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</si>
  <si>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</si>
  <si>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</si>
  <si>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</si>
  <si>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</si>
  <si>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</si>
  <si>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</si>
  <si>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</si>
  <si>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</si>
  <si>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</si>
  <si>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</si>
  <si>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</si>
  <si>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</si>
  <si>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</si>
  <si>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</si>
  <si>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</si>
  <si>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</si>
  <si>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</si>
  <si>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</si>
  <si>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</si>
  <si>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</si>
  <si>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</si>
  <si>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</si>
  <si>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</si>
  <si>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</si>
  <si>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</si>
  <si>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</si>
  <si>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</si>
  <si>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</si>
  <si>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</si>
  <si>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</si>
  <si>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</si>
  <si>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</si>
  <si>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</si>
  <si>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</si>
  <si>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</si>
  <si>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</si>
  <si>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</si>
  <si>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</si>
  <si>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</si>
  <si>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</si>
  <si>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</si>
  <si>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</si>
  <si>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</si>
  <si>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</si>
  <si>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</si>
  <si>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</si>
  <si>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</si>
  <si>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</si>
  <si>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</si>
  <si>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</si>
  <si>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</si>
  <si>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</si>
  <si>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</si>
  <si>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</si>
  <si>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</si>
  <si>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</si>
  <si>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</si>
  <si>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</si>
  <si>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</si>
  <si>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</si>
  <si>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</si>
  <si>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</si>
  <si>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</si>
  <si>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</si>
  <si>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</si>
  <si>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</si>
  <si>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</si>
  <si>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</si>
  <si>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</si>
  <si>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</si>
  <si>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</si>
  <si>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</si>
  <si>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</si>
  <si>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</si>
  <si>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</si>
  <si>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</si>
  <si>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</si>
  <si>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</si>
  <si>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</si>
  <si>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</si>
  <si>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</si>
  <si>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</si>
  <si>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</si>
  <si>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</si>
  <si>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</si>
  <si>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</si>
  <si>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</si>
  <si>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</si>
  <si>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</si>
  <si>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</si>
  <si>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</si>
  <si>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</si>
  <si>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</si>
  <si>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</si>
  <si>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</si>
  <si>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</si>
  <si>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</si>
  <si>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</si>
  <si>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</si>
  <si>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</si>
  <si>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</si>
  <si>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</si>
  <si>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</si>
  <si>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</si>
  <si>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</si>
  <si>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</si>
  <si>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</si>
  <si>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</si>
  <si>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</si>
  <si>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</si>
  <si>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</si>
  <si>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</si>
  <si>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</si>
  <si>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</si>
  <si>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</si>
  <si>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</si>
  <si>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</si>
  <si>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</si>
  <si>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</si>
  <si>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</si>
  <si>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</si>
  <si>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</si>
  <si>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</si>
  <si>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</si>
  <si>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</si>
  <si>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</si>
  <si>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</si>
  <si>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</si>
  <si>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</si>
  <si>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</si>
  <si>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</si>
  <si>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</si>
  <si>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</si>
  <si>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</si>
  <si>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</si>
  <si>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</si>
  <si>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</si>
  <si>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</si>
  <si>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</si>
  <si>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</si>
  <si>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</si>
  <si>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</si>
  <si>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</si>
  <si>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</si>
  <si>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</si>
  <si>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</si>
  <si>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</si>
  <si>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</si>
  <si>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</si>
  <si>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</si>
  <si>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</si>
  <si>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</si>
  <si>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</si>
  <si>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</si>
  <si>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</si>
  <si>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</si>
  <si>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</si>
  <si>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</si>
  <si>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</si>
  <si>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</si>
  <si>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</si>
  <si>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</si>
  <si>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</si>
  <si>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</si>
  <si>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</si>
  <si>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</si>
  <si>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</si>
  <si>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</si>
  <si>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</si>
  <si>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</si>
  <si>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</si>
  <si>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</si>
  <si>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</si>
  <si>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</si>
  <si>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</si>
  <si>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</si>
  <si>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</si>
  <si>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</si>
  <si>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</si>
  <si>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</si>
  <si>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</si>
  <si>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</si>
  <si>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</si>
  <si>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</si>
  <si>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</si>
  <si>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</si>
  <si>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</si>
  <si>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</si>
  <si>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</si>
  <si>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</si>
  <si>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</si>
  <si>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</si>
  <si>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</si>
  <si>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</si>
  <si>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</si>
  <si>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</si>
  <si>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</si>
  <si>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</si>
  <si>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</si>
  <si>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</si>
  <si>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</si>
  <si>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</si>
  <si>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</si>
  <si>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</si>
  <si>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</si>
  <si>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</si>
  <si>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</si>
  <si>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</si>
  <si>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</si>
  <si>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</si>
  <si>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</si>
  <si>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</si>
  <si>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</si>
  <si>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</si>
  <si>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</si>
  <si>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</si>
  <si>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</si>
  <si>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</si>
  <si>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</si>
  <si>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</si>
  <si>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</si>
  <si>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</si>
  <si>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</si>
  <si>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</si>
  <si>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</si>
  <si>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</si>
  <si>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</si>
  <si>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</si>
  <si>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</si>
  <si>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</si>
  <si>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</si>
  <si>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</si>
  <si>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</si>
  <si>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</si>
  <si>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</si>
  <si>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</si>
  <si>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</si>
  <si>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</si>
  <si>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</si>
  <si>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</si>
  <si>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</si>
  <si>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</si>
  <si>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</si>
  <si>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</si>
  <si>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</si>
  <si>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</si>
  <si>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</si>
  <si>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</si>
  <si>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</si>
  <si>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</si>
  <si>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</si>
  <si>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</si>
  <si>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</si>
  <si>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</si>
  <si>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</si>
  <si>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</si>
  <si>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</si>
  <si>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</si>
  <si>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</si>
  <si>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</si>
  <si>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</si>
  <si>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</si>
  <si>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</si>
  <si>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</si>
  <si>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</si>
  <si>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</si>
  <si>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</si>
  <si>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</si>
  <si>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</si>
  <si>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</si>
  <si>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</si>
  <si>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</si>
  <si>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</si>
  <si>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</si>
  <si>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</si>
  <si>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</si>
  <si>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</si>
  <si>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</si>
  <si>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</si>
  <si>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</si>
  <si>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</si>
  <si>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</si>
  <si>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</si>
  <si>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</si>
  <si>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</si>
  <si>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</si>
  <si>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</si>
  <si>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</si>
  <si>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</si>
  <si>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</si>
  <si>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</si>
  <si>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</si>
  <si>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</si>
  <si>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</si>
  <si>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</si>
  <si>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</si>
  <si>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</si>
  <si>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</si>
  <si>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</si>
  <si>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</si>
  <si>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</si>
  <si>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</si>
  <si>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</si>
  <si>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</si>
  <si>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</si>
  <si>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</si>
  <si>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</si>
  <si>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</si>
  <si>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</si>
  <si>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</si>
  <si>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</si>
  <si>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</si>
  <si>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</si>
  <si>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</si>
  <si>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</si>
  <si>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</si>
  <si>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</si>
  <si>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</si>
  <si>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</si>
  <si>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</si>
  <si>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</si>
  <si>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</si>
  <si>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</si>
  <si>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</si>
  <si>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</si>
  <si>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</si>
  <si>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</si>
  <si>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</si>
  <si>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</si>
  <si>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</si>
  <si>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</si>
  <si>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</si>
  <si>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</si>
  <si>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</si>
  <si>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</si>
  <si>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</si>
  <si>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</si>
  <si>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</si>
  <si>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</si>
  <si>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</si>
  <si>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</si>
  <si>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</si>
  <si>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</si>
  <si>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</si>
  <si>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</si>
  <si>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</si>
  <si>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</si>
  <si>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</si>
  <si>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</si>
  <si>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</si>
  <si>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</si>
  <si>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</si>
  <si>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</si>
  <si>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</si>
  <si>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</si>
  <si>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</si>
  <si>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</si>
  <si>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</si>
  <si>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</si>
  <si>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</si>
  <si>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</si>
  <si>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</si>
  <si>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</si>
  <si>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</si>
  <si>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</si>
  <si>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</si>
  <si>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</si>
  <si>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</si>
  <si>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</si>
  <si>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</si>
  <si>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</si>
  <si>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</si>
  <si>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</si>
  <si>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</si>
  <si>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</si>
  <si>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</si>
  <si>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</si>
  <si>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</si>
  <si>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</si>
  <si>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</si>
  <si>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</si>
  <si>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</si>
  <si>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</si>
  <si>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</si>
  <si>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</si>
  <si>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</si>
  <si>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</si>
  <si>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</si>
  <si>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</si>
  <si>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</si>
  <si>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</si>
  <si>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</si>
  <si>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</si>
  <si>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</si>
  <si>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</si>
  <si>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</si>
  <si>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</si>
  <si>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</si>
  <si>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</si>
  <si>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</si>
  <si>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</si>
  <si>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</si>
  <si>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</si>
  <si>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</si>
  <si>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</si>
  <si>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</si>
  <si>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</si>
  <si>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</si>
  <si>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</si>
  <si>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</si>
  <si>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</si>
  <si>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</si>
  <si>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</si>
  <si>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</si>
  <si>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</si>
  <si>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</si>
  <si>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</si>
  <si>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</si>
  <si>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</si>
  <si>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</si>
  <si>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</si>
  <si>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</si>
  <si>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</si>
  <si>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</si>
  <si>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</si>
  <si>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</si>
  <si>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</si>
  <si>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</si>
  <si>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</si>
  <si>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</si>
  <si>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</si>
  <si>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</si>
  <si>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</si>
  <si>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</si>
  <si>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</si>
  <si>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</si>
  <si>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</si>
  <si>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</si>
  <si>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</si>
  <si>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</si>
  <si>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</si>
  <si>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</si>
  <si>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</si>
  <si>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</si>
  <si>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</si>
  <si>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</si>
  <si>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</si>
  <si>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</si>
  <si>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</si>
  <si>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</si>
  <si>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</si>
  <si>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</si>
  <si>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</si>
  <si>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</si>
  <si>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</si>
  <si>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</si>
  <si>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</si>
  <si>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</si>
  <si>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</si>
  <si>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</si>
  <si>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</si>
  <si>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</si>
  <si>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</si>
  <si>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</si>
  <si>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</si>
  <si>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</si>
  <si>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</si>
  <si>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</si>
  <si>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</si>
  <si>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</si>
  <si>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</si>
  <si>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</si>
  <si>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</si>
  <si>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</si>
  <si>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</si>
  <si>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</si>
  <si>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</si>
  <si>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</si>
  <si>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</si>
  <si>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</si>
  <si>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</si>
  <si>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</si>
  <si>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</si>
  <si>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</si>
  <si>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</si>
  <si>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</si>
  <si>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</si>
  <si>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</si>
  <si>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</si>
  <si>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</si>
  <si>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</si>
  <si>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</si>
  <si>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</si>
  <si>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</si>
  <si>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</si>
  <si>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</si>
  <si>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</si>
  <si>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</si>
  <si>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</si>
  <si>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</si>
  <si>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</si>
  <si>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</si>
  <si>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</si>
  <si>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</si>
  <si>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</si>
  <si>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</si>
  <si>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</si>
  <si>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</si>
  <si>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</si>
  <si>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</si>
  <si>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</si>
  <si>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</si>
  <si>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</si>
  <si>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</si>
  <si>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</si>
  <si>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</si>
  <si>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</si>
  <si>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</si>
  <si>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</si>
  <si>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</si>
  <si>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</si>
  <si>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</si>
  <si>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</si>
  <si>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</si>
  <si>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</si>
  <si>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</si>
  <si>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</si>
  <si>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</si>
  <si>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</si>
  <si>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</si>
  <si>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</si>
  <si>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</si>
  <si>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</si>
  <si>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</si>
  <si>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</si>
  <si>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</si>
  <si>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</si>
  <si>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</si>
  <si>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</si>
  <si>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</si>
  <si>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</si>
  <si>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</si>
  <si>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</si>
  <si>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</si>
  <si>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</si>
  <si>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</si>
  <si>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</si>
  <si>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</si>
  <si>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</si>
  <si>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</si>
  <si>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</si>
  <si>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</si>
  <si>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</si>
  <si>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</si>
  <si>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</si>
  <si>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</si>
  <si>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</si>
  <si>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</si>
  <si>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</si>
  <si>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</si>
  <si>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</si>
  <si>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</si>
  <si>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</si>
  <si>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</si>
  <si>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</si>
  <si>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</si>
  <si>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</si>
  <si>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</si>
  <si>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</si>
  <si>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</si>
  <si>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</si>
  <si>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</si>
  <si>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</si>
  <si>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</si>
  <si>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</si>
  <si>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</si>
  <si>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</si>
  <si>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</si>
  <si>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</si>
  <si>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</si>
  <si>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</si>
  <si>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</si>
  <si>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</si>
  <si>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</si>
  <si>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</si>
  <si>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</si>
  <si>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</si>
  <si>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</si>
  <si>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</si>
  <si>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</si>
  <si>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</si>
  <si>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</si>
  <si>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</si>
  <si>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</si>
  <si>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</si>
  <si>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</si>
  <si>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</si>
  <si>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</si>
  <si>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</si>
  <si>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</si>
  <si>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</si>
  <si>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</si>
  <si>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</si>
  <si>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</si>
  <si>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</si>
  <si>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</si>
  <si>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</si>
  <si>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</si>
  <si>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</si>
  <si>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</si>
  <si>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</si>
  <si>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</si>
  <si>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</si>
  <si>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</si>
  <si>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</si>
  <si>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</si>
  <si>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</si>
  <si>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</si>
  <si>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</si>
  <si>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</si>
  <si>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</si>
  <si>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</si>
  <si>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</si>
  <si>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</si>
  <si>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</si>
  <si>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</si>
  <si>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</si>
  <si>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</si>
  <si>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</si>
  <si>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</si>
  <si>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</si>
  <si>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</si>
  <si>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</si>
  <si>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</si>
  <si>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</si>
  <si>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</si>
  <si>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</si>
  <si>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</si>
  <si>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</si>
  <si>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</si>
  <si>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</si>
  <si>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</si>
  <si>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</si>
  <si>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</si>
  <si>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</si>
  <si>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</si>
  <si>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</si>
  <si>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</si>
  <si>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</si>
  <si>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</si>
  <si>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</si>
  <si>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</si>
  <si>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</si>
  <si>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</si>
  <si>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</si>
  <si>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</si>
  <si>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</si>
  <si>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</si>
  <si>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</si>
  <si>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</si>
  <si>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</si>
  <si>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</si>
  <si>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</si>
  <si>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</si>
  <si>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</si>
  <si>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</si>
  <si>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</si>
  <si>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</si>
  <si>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</si>
  <si>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</si>
  <si>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</si>
  <si>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</si>
  <si>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</si>
  <si>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</si>
  <si>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</si>
  <si>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</si>
  <si>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</si>
  <si>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</si>
  <si>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</si>
  <si>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</si>
  <si>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</si>
  <si>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</si>
  <si>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</si>
  <si>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</si>
  <si>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</si>
  <si>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</si>
  <si>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</si>
  <si>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</si>
  <si>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</si>
  <si>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</si>
  <si>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</si>
  <si>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</si>
  <si>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</si>
  <si>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</si>
  <si>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</si>
  <si>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</si>
  <si>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</si>
  <si>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</si>
  <si>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</si>
  <si>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</si>
  <si>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</si>
  <si>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</si>
  <si>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</si>
  <si>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</si>
  <si>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</si>
  <si>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</si>
  <si>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</si>
  <si>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</si>
  <si>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</si>
  <si>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</si>
  <si>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</si>
  <si>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</si>
  <si>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</si>
  <si>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</si>
  <si>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</si>
  <si>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</si>
  <si>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</si>
  <si>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</si>
  <si>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</si>
  <si>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</si>
  <si>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</si>
  <si>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</si>
  <si>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</si>
  <si>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</si>
  <si>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</si>
  <si>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</si>
  <si>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</si>
  <si>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</si>
  <si>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</si>
  <si>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</si>
  <si>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</si>
  <si>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</si>
  <si>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</si>
  <si>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</si>
  <si>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</si>
  <si>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</si>
  <si>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</si>
  <si>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</si>
  <si>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</si>
  <si>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</si>
  <si>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</si>
  <si>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</si>
  <si>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</si>
  <si>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</si>
  <si>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</si>
  <si>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</si>
  <si>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</si>
  <si>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</si>
  <si>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</si>
  <si>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</si>
  <si>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</si>
  <si>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</si>
  <si>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</si>
  <si>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</si>
  <si>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</si>
  <si>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</si>
  <si>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</si>
  <si>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</si>
  <si>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</si>
  <si>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</si>
  <si>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</si>
  <si>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</si>
  <si>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</si>
  <si>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</si>
  <si>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</si>
  <si>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</si>
  <si>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</si>
  <si>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</si>
  <si>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</si>
  <si>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</si>
  <si>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</si>
  <si>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</si>
  <si>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</si>
  <si>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</si>
  <si>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</si>
  <si>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</si>
  <si>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</si>
  <si>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</si>
  <si>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</si>
  <si>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</si>
  <si>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</si>
  <si>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</si>
  <si>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</si>
  <si>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</si>
  <si>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</si>
  <si>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</si>
  <si>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</si>
  <si>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</si>
  <si>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</si>
  <si>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</si>
  <si>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</si>
  <si>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</si>
  <si>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</si>
  <si>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</si>
  <si>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</si>
  <si>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</si>
  <si>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</si>
  <si>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</si>
  <si>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</si>
  <si>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</si>
  <si>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</si>
  <si>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</si>
  <si>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</si>
  <si>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</si>
  <si>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</si>
  <si>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</si>
  <si>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</si>
  <si>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</si>
  <si>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</si>
  <si>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</si>
  <si>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</si>
  <si>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</si>
  <si>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</si>
  <si>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</si>
  <si>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</si>
  <si>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</si>
  <si>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</si>
  <si>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</si>
  <si>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</si>
  <si>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</si>
  <si>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</si>
  <si>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</si>
  <si>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</si>
  <si>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</si>
  <si>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</si>
  <si>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</si>
  <si>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</si>
  <si>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</si>
  <si>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</si>
  <si>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</si>
  <si>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</si>
  <si>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</si>
  <si>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</si>
  <si>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</si>
  <si>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</si>
  <si>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</si>
  <si>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</si>
  <si>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</si>
  <si>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</si>
  <si>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</si>
  <si>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</si>
  <si>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</si>
  <si>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</si>
  <si>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</si>
  <si>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</si>
  <si>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</si>
  <si>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</si>
  <si>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</si>
  <si>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</si>
  <si>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</si>
  <si>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</si>
  <si>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</si>
  <si>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</si>
  <si>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</si>
  <si>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</si>
  <si>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</si>
  <si>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</si>
  <si>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</si>
  <si>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</si>
  <si>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</si>
  <si>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</si>
  <si>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</si>
  <si>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</si>
  <si>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</si>
  <si>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</si>
  <si>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</si>
  <si>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</si>
  <si>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</si>
  <si>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</si>
  <si>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</si>
  <si>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</si>
  <si>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</si>
  <si>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</si>
  <si>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</si>
  <si>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</si>
  <si>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</si>
  <si>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</si>
  <si>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</si>
  <si>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</si>
  <si>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</si>
  <si>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</si>
  <si>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</si>
  <si>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</si>
  <si>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</si>
  <si>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</si>
  <si>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</si>
  <si>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</si>
  <si>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</si>
  <si>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</si>
  <si>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</si>
  <si>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</si>
  <si>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</si>
  <si>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</si>
  <si>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</si>
  <si>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</si>
  <si>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</si>
  <si>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</si>
  <si>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</si>
  <si>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</si>
  <si>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</si>
  <si>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</si>
  <si>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</si>
  <si>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</si>
  <si>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</si>
  <si>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</si>
  <si>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</si>
  <si>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</si>
  <si>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</si>
  <si>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</si>
  <si>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</si>
  <si>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</si>
  <si>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</si>
  <si>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</si>
  <si>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</si>
  <si>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</si>
  <si>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</si>
  <si>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</si>
  <si>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</si>
  <si>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</si>
  <si>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</si>
  <si>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</si>
  <si>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</si>
  <si>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</si>
  <si>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</si>
  <si>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</si>
  <si>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</si>
  <si>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</si>
  <si>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</si>
  <si>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</si>
  <si>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</si>
  <si>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</si>
  <si>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</si>
  <si>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</si>
  <si>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</si>
  <si>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</si>
  <si>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</si>
  <si>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</si>
  <si>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</si>
  <si>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</si>
  <si>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</si>
  <si>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</si>
  <si>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</si>
  <si>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</si>
  <si>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</si>
  <si>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</si>
  <si>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</si>
  <si>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</si>
  <si>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</si>
  <si>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</si>
  <si>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</si>
  <si>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</si>
  <si>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</si>
  <si>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</si>
  <si>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</si>
  <si>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</si>
  <si>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</si>
  <si>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</si>
  <si>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</si>
  <si>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</si>
  <si>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</si>
  <si>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</si>
  <si>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</si>
  <si>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</si>
  <si>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</si>
  <si>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</si>
  <si>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</si>
  <si>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</si>
  <si>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</si>
  <si>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</si>
  <si>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</si>
  <si>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</si>
  <si>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</si>
  <si>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</si>
  <si>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</si>
  <si>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</si>
  <si>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</si>
  <si>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</si>
  <si>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</si>
  <si>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</si>
  <si>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</si>
  <si>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</si>
  <si>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</si>
  <si>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</si>
  <si>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</si>
  <si>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</si>
  <si>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</si>
  <si>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</si>
  <si>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</si>
  <si>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</si>
  <si>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</si>
  <si>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</si>
  <si>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</si>
  <si>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</si>
  <si>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</si>
  <si>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</si>
  <si>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</si>
  <si>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</si>
  <si>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</si>
  <si>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</si>
  <si>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</si>
  <si>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</si>
  <si>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</si>
  <si>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</si>
  <si>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</si>
  <si>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</si>
  <si>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</si>
  <si>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</si>
  <si>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</si>
  <si>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</si>
  <si>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</si>
  <si>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</si>
  <si>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</si>
  <si>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</si>
  <si>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</si>
  <si>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</si>
  <si>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</si>
  <si>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</si>
  <si>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</si>
  <si>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</si>
  <si>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</si>
  <si>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</si>
  <si>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</si>
  <si>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</si>
  <si>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</si>
  <si>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</si>
  <si>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</si>
  <si>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</si>
  <si>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</si>
  <si>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</si>
  <si>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</si>
  <si>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</si>
  <si>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</si>
  <si>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</si>
  <si>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</si>
  <si>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</si>
  <si>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</si>
  <si>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</si>
  <si>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</si>
  <si>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</si>
  <si>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</si>
  <si>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</si>
  <si>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</si>
  <si>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</si>
  <si>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</si>
  <si>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</si>
  <si>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</si>
  <si>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</si>
  <si>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</si>
  <si>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</si>
  <si>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</si>
  <si>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</si>
  <si>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</si>
  <si>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</si>
  <si>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</si>
  <si>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</si>
  <si>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</si>
  <si>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</si>
  <si>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</si>
  <si>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</si>
  <si>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</si>
  <si>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</si>
  <si>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</si>
  <si>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</si>
  <si>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</si>
  <si>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</si>
  <si>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</si>
  <si>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</si>
  <si>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</si>
  <si>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</si>
  <si>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</si>
  <si>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</si>
  <si>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</si>
  <si>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</si>
  <si>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</si>
  <si>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</si>
  <si>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</si>
  <si>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</si>
  <si>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</si>
  <si>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</si>
  <si>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</si>
  <si>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</si>
  <si>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</si>
  <si>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</si>
  <si>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</si>
  <si>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</si>
  <si>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</si>
  <si>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</si>
  <si>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</si>
  <si>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</si>
  <si>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</si>
  <si>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</si>
  <si>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</si>
  <si>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</si>
  <si>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</si>
  <si>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</si>
  <si>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</si>
  <si>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</si>
  <si>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</si>
  <si>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</si>
  <si>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</si>
  <si>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</si>
  <si>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</si>
  <si>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</si>
  <si>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</si>
  <si>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</si>
  <si>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</si>
  <si>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</si>
  <si>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</si>
  <si>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</si>
  <si>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</si>
  <si>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</si>
  <si>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</si>
  <si>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</si>
  <si>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</si>
  <si>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</si>
  <si>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</si>
  <si>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</si>
  <si>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</si>
  <si>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</si>
  <si>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</si>
  <si>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</si>
  <si>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</si>
  <si>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</si>
  <si>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</si>
  <si>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</si>
  <si>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</si>
  <si>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</si>
  <si>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</si>
  <si>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</si>
  <si>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</si>
  <si>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</si>
  <si>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</si>
  <si>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</si>
  <si>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</si>
  <si>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</si>
  <si>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</si>
  <si>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</si>
  <si>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</si>
  <si>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</si>
  <si>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</si>
  <si>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</si>
  <si>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</si>
  <si>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</si>
  <si>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</si>
  <si>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</si>
  <si>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</si>
  <si>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</si>
  <si>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</si>
  <si>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</si>
  <si>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</si>
  <si>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</si>
  <si>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</si>
  <si>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</si>
  <si>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</si>
  <si>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</si>
  <si>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</si>
  <si>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</si>
  <si>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</si>
  <si>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</si>
  <si>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</si>
  <si>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</si>
  <si>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</si>
  <si>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</si>
  <si>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</si>
  <si>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</si>
  <si>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</si>
  <si>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</si>
  <si>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</si>
  <si>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</si>
  <si>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</si>
  <si>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</si>
  <si>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</si>
  <si>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</si>
  <si>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</si>
  <si>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</si>
  <si>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</si>
  <si>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</si>
  <si>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</si>
  <si>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</si>
  <si>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</si>
  <si>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</si>
  <si>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</si>
  <si>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</si>
  <si>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</si>
  <si>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</si>
  <si>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</si>
  <si>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</si>
  <si>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</si>
  <si>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</si>
  <si>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</si>
  <si>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</si>
  <si>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</si>
  <si>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</si>
  <si>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</si>
  <si>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</si>
  <si>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</si>
  <si>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</si>
  <si>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</si>
  <si>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</si>
  <si>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</si>
  <si>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</si>
  <si>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</si>
  <si>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</si>
  <si>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</si>
  <si>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</si>
  <si>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</si>
  <si>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</si>
  <si>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</si>
  <si>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</si>
  <si>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</si>
  <si>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</si>
  <si>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</si>
  <si>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</si>
  <si>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</si>
  <si>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</si>
  <si>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</si>
  <si>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</si>
  <si>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</si>
  <si>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</si>
  <si>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</si>
  <si>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</si>
  <si>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</si>
  <si>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</si>
  <si>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</si>
  <si>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</si>
  <si>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</si>
  <si>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</si>
  <si>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</si>
  <si>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</si>
  <si>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</si>
  <si>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</si>
  <si>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</si>
  <si>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</si>
  <si>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</si>
  <si>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</si>
  <si>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</si>
  <si>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</si>
  <si>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</si>
  <si>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</si>
  <si>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</si>
  <si>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</si>
  <si>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</si>
  <si>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</si>
  <si>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</si>
  <si>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</si>
  <si>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</si>
  <si>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</si>
  <si>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</si>
  <si>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</si>
  <si>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</si>
  <si>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</si>
  <si>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</si>
  <si>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</si>
  <si>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</si>
  <si>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</si>
  <si>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</si>
  <si>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</si>
  <si>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</si>
  <si>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</si>
  <si>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</si>
  <si>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</si>
  <si>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</si>
  <si>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</si>
  <si>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</si>
  <si>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</si>
  <si>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</si>
  <si>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</si>
  <si>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</si>
  <si>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</si>
  <si>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</si>
  <si>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</si>
  <si>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</si>
  <si>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</si>
  <si>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</si>
  <si>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</si>
  <si>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</si>
  <si>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</si>
  <si>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</si>
  <si>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</si>
  <si>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</si>
  <si>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</si>
  <si>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</si>
  <si>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</si>
  <si>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</si>
  <si>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</si>
  <si>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</si>
  <si>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</si>
  <si>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</si>
  <si>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</si>
  <si>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</si>
  <si>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</si>
  <si>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</si>
  <si>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</si>
  <si>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</si>
  <si>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</si>
  <si>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</si>
  <si>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</si>
  <si>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</si>
  <si>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</si>
  <si>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</si>
  <si>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</si>
  <si>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</si>
  <si>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</si>
  <si>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</si>
  <si>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</si>
  <si>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</si>
  <si>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</si>
  <si>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</si>
  <si>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</si>
  <si>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</si>
  <si>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</si>
  <si>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</si>
  <si>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</si>
  <si>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</si>
  <si>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</si>
  <si>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</si>
  <si>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</si>
  <si>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</si>
  <si>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</si>
  <si>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</si>
  <si>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</si>
  <si>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</si>
  <si>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</si>
  <si>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</si>
  <si>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</si>
  <si>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</si>
  <si>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</si>
  <si>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</si>
  <si>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</si>
  <si>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</si>
  <si>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</si>
  <si>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</si>
  <si>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</si>
  <si>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</si>
  <si>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</si>
  <si>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</si>
  <si>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</si>
  <si>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</si>
  <si>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</si>
  <si>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</si>
  <si>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</si>
  <si>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</si>
  <si>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</si>
  <si>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</si>
  <si>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</si>
  <si>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</si>
  <si>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</si>
  <si>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</si>
  <si>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</si>
  <si>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</si>
  <si>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</si>
  <si>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</si>
  <si>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</si>
  <si>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</si>
  <si>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</si>
  <si>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</si>
  <si>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</si>
  <si>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</si>
  <si>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</si>
  <si>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</si>
  <si>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</si>
  <si>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</si>
  <si>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</si>
  <si>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</si>
  <si>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</si>
  <si>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</si>
  <si>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</si>
  <si>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</si>
  <si>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</si>
  <si>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</si>
  <si>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</si>
  <si>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</si>
  <si>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</si>
  <si>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</si>
  <si>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</si>
  <si>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</si>
  <si>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</si>
  <si>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</si>
  <si>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</si>
  <si>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</si>
  <si>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</si>
  <si>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</si>
  <si>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</si>
  <si>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</si>
  <si>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</si>
  <si>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</si>
  <si>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</si>
  <si>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</si>
  <si>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</si>
  <si>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</si>
  <si>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</si>
  <si>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</si>
  <si>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</si>
  <si>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</si>
  <si>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</si>
  <si>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</si>
  <si>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</si>
  <si>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</si>
  <si>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</si>
  <si>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</si>
  <si>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</si>
  <si>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</si>
  <si>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</si>
  <si>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</si>
  <si>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</si>
  <si>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</si>
  <si>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</si>
  <si>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</si>
  <si>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</si>
  <si>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</si>
  <si>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</si>
  <si>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</si>
  <si>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</si>
  <si>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</si>
  <si>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</si>
  <si>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</si>
  <si>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</si>
  <si>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</si>
  <si>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</si>
  <si>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</si>
  <si>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</si>
  <si>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</si>
  <si>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</si>
  <si>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</si>
  <si>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</si>
  <si>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</si>
  <si>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</si>
  <si>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</si>
  <si>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</si>
  <si>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</si>
  <si>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</si>
  <si>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</si>
  <si>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</si>
  <si>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</si>
  <si>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</si>
  <si>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</si>
  <si>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</si>
  <si>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</si>
  <si>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</si>
  <si>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</si>
  <si>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</si>
  <si>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</si>
  <si>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</si>
  <si>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</si>
  <si>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</si>
  <si>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</si>
  <si>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</si>
  <si>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</si>
  <si>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</si>
  <si>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</si>
  <si>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</si>
  <si>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</si>
  <si>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</si>
  <si>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</si>
  <si>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</si>
  <si>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</si>
  <si>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</si>
  <si>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</si>
  <si>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</si>
  <si>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</si>
  <si>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</si>
  <si>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</si>
  <si>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</si>
  <si>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</si>
  <si>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</si>
  <si>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</si>
  <si>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</si>
  <si>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</si>
  <si>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</si>
  <si>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</si>
  <si>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</si>
  <si>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</si>
  <si>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</si>
  <si>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</si>
  <si>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</si>
  <si>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</si>
  <si>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</si>
  <si>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</si>
  <si>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</si>
  <si>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</si>
  <si>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</si>
  <si>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</si>
  <si>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</si>
  <si>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</si>
  <si>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</si>
  <si>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</si>
  <si>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</si>
  <si>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</si>
  <si>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</si>
  <si>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</si>
  <si>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</si>
  <si>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</si>
  <si>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</si>
  <si>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</si>
  <si>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</si>
  <si>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</si>
  <si>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</si>
  <si>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</si>
  <si>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</si>
  <si>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</si>
  <si>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</si>
  <si>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</si>
  <si>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</si>
  <si>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</si>
  <si>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</si>
  <si>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</si>
  <si>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</si>
  <si>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</si>
  <si>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</si>
  <si>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</si>
  <si>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</si>
  <si>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</si>
  <si>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</si>
  <si>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</si>
  <si>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</si>
  <si>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</si>
  <si>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</si>
  <si>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</si>
  <si>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</si>
  <si>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</si>
  <si>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</si>
  <si>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</si>
  <si>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</si>
  <si>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</si>
  <si>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</si>
  <si>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</si>
  <si>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</si>
  <si>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</si>
  <si>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</si>
  <si>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</si>
  <si>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</si>
  <si>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</si>
  <si>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</si>
  <si>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</si>
  <si>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</si>
  <si>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</si>
  <si>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</si>
  <si>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</si>
  <si>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</si>
  <si>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</si>
  <si>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</si>
  <si>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</si>
  <si>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</si>
  <si>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</si>
  <si>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</si>
  <si>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</si>
  <si>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</si>
  <si>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</si>
  <si>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</si>
  <si>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</si>
  <si>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</si>
  <si>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</si>
  <si>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</si>
  <si>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</si>
  <si>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</si>
  <si>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</si>
  <si>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</si>
  <si>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</si>
  <si>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</si>
  <si>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</si>
  <si>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</si>
  <si>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</si>
  <si>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</si>
  <si>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</si>
  <si>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</si>
  <si>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</si>
  <si>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</si>
  <si>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</si>
  <si>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</si>
  <si>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</si>
  <si>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</si>
  <si>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</si>
  <si>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</si>
  <si>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</si>
  <si>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</si>
  <si>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</si>
  <si>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</si>
  <si>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</si>
  <si>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</si>
  <si>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</si>
  <si>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</si>
  <si>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</si>
  <si>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</si>
  <si>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</si>
  <si>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</si>
  <si>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</si>
  <si>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</si>
  <si>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</si>
  <si>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</si>
  <si>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</si>
  <si>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</si>
  <si>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</si>
  <si>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</si>
  <si>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</si>
  <si>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</si>
  <si>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</si>
  <si>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</si>
  <si>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</si>
  <si>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</si>
  <si>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</si>
  <si>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</si>
  <si>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</si>
  <si>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</si>
  <si>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</si>
  <si>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</si>
  <si>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</si>
  <si>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</si>
  <si>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</si>
  <si>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</si>
  <si>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</si>
  <si>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</si>
  <si>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</si>
  <si>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</si>
  <si>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</si>
  <si>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</si>
  <si>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</si>
  <si>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</si>
  <si>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</si>
  <si>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</si>
  <si>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</si>
  <si>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</si>
  <si>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</si>
  <si>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</si>
  <si>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</si>
  <si>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</si>
  <si>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</si>
  <si>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</si>
  <si>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</si>
  <si>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</si>
  <si>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</si>
  <si>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</si>
  <si>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</si>
  <si>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</si>
  <si>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</si>
  <si>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</si>
  <si>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</si>
  <si>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</si>
  <si>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</si>
  <si>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</si>
  <si>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</si>
  <si>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</si>
  <si>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</si>
  <si>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</si>
  <si>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</si>
  <si>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</si>
  <si>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</si>
  <si>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</si>
  <si>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</si>
  <si>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</si>
  <si>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</si>
  <si>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</si>
  <si>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</si>
  <si>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</si>
  <si>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</si>
  <si>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</si>
  <si>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</si>
  <si>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</si>
  <si>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</si>
  <si>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</si>
  <si>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</si>
  <si>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</si>
  <si>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</si>
  <si>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</si>
  <si>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</si>
  <si>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</si>
  <si>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</si>
  <si>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</si>
  <si>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</si>
  <si>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</si>
  <si>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</si>
  <si>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</si>
  <si>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</si>
  <si>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</si>
  <si>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</si>
  <si>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</si>
  <si>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</si>
  <si>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</si>
  <si>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</si>
  <si>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</si>
  <si>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</si>
  <si>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</si>
  <si>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</si>
  <si>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</si>
  <si>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</si>
  <si>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</si>
  <si>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</si>
  <si>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</si>
  <si>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</si>
  <si>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</si>
  <si>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</si>
  <si>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</si>
  <si>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</si>
  <si>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</si>
  <si>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</si>
  <si>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</si>
  <si>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</si>
  <si>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</si>
  <si>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</si>
  <si>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</si>
  <si>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</si>
  <si>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</si>
  <si>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</si>
  <si>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</si>
  <si>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</si>
  <si>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</si>
  <si>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</si>
  <si>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</si>
  <si>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</si>
  <si>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</si>
  <si>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</si>
  <si>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</si>
  <si>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</si>
  <si>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</si>
  <si>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</si>
  <si>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</si>
  <si>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</si>
  <si>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</si>
  <si>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</si>
  <si>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</si>
  <si>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</si>
  <si>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</si>
  <si>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</si>
  <si>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</si>
  <si>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</si>
  <si>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</si>
  <si>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</si>
  <si>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</si>
  <si>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</si>
  <si>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</si>
  <si>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</si>
  <si>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</si>
  <si>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</si>
  <si>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</si>
  <si>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</si>
  <si>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</si>
  <si>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</si>
  <si>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</si>
  <si>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</si>
  <si>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</si>
  <si>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</si>
  <si>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</si>
  <si>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</si>
  <si>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</si>
  <si>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</si>
  <si>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</si>
  <si>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</si>
  <si>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</si>
  <si>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</si>
  <si>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</si>
  <si>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</si>
  <si>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</si>
  <si>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</si>
  <si>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</si>
  <si>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</si>
  <si>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</si>
  <si>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</si>
  <si>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</si>
  <si>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</si>
  <si>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</si>
  <si>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</si>
  <si>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</si>
  <si>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</si>
  <si>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</si>
  <si>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</si>
  <si>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</si>
  <si>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</si>
  <si>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</si>
  <si>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</si>
  <si>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</si>
  <si>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</si>
  <si>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</si>
  <si>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</si>
  <si>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</si>
  <si>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</si>
  <si>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</si>
  <si>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</si>
  <si>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</si>
  <si>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</si>
  <si>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</si>
  <si>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</si>
  <si>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</si>
  <si>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</si>
  <si>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</si>
  <si>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</si>
  <si>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</si>
  <si>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</si>
  <si>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</si>
  <si>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</si>
  <si>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</si>
  <si>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</si>
  <si>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</si>
  <si>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</si>
  <si>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</si>
  <si>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</si>
  <si>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</si>
  <si>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</si>
  <si>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</si>
  <si>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</si>
  <si>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</si>
  <si>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</si>
  <si>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</si>
  <si>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</si>
  <si>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</si>
  <si>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</si>
  <si>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</si>
  <si>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</si>
  <si>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</si>
  <si>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</si>
  <si>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</si>
  <si>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</si>
  <si>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</si>
  <si>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</si>
  <si>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</si>
  <si>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</si>
  <si>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</si>
  <si>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</si>
  <si>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</si>
  <si>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</si>
  <si>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</si>
  <si>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</si>
  <si>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</si>
  <si>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</si>
  <si>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</si>
  <si>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</si>
  <si>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</si>
  <si>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</si>
  <si>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</si>
  <si>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</si>
  <si>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</si>
  <si>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</si>
  <si>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</si>
  <si>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</si>
  <si>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</si>
  <si>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</si>
  <si>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</si>
  <si>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</si>
  <si>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</si>
  <si>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</si>
  <si>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</si>
  <si>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</si>
  <si>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</si>
  <si>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</si>
  <si>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</si>
  <si>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</si>
  <si>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</si>
  <si>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</si>
  <si>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</si>
  <si>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</si>
  <si>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</si>
  <si>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</si>
  <si>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</si>
  <si>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</si>
  <si>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</si>
  <si>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</si>
  <si>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</si>
  <si>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</si>
  <si>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</si>
  <si>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</si>
  <si>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</si>
  <si>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</si>
  <si>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</si>
  <si>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</si>
  <si>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</si>
  <si>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</si>
  <si>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</si>
  <si>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</si>
  <si>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</si>
  <si>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</si>
  <si>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</si>
  <si>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</si>
  <si>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</si>
  <si>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</si>
  <si>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</si>
  <si>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</si>
  <si>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</si>
  <si>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</si>
  <si>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</si>
  <si>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</si>
  <si>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</si>
  <si>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</si>
  <si>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</si>
  <si>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</si>
  <si>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</si>
  <si>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</si>
  <si>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</si>
  <si>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</si>
  <si>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</si>
  <si>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</si>
  <si>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</si>
  <si>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</si>
  <si>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</si>
  <si>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</si>
  <si>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</si>
  <si>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</si>
  <si>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</si>
  <si>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</si>
  <si>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</si>
  <si>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</si>
  <si>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</si>
  <si>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</si>
  <si>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</si>
  <si>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</si>
  <si>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</si>
  <si>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</si>
  <si>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</si>
  <si>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</si>
  <si>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</si>
  <si>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</si>
  <si>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</si>
  <si>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</si>
  <si>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</si>
  <si>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</si>
  <si>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</si>
  <si>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</si>
  <si>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</si>
  <si>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</si>
  <si>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</si>
  <si>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</si>
  <si>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</si>
  <si>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</si>
  <si>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</si>
  <si>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</si>
  <si>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</si>
  <si>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</si>
  <si>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</si>
  <si>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</si>
  <si>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</si>
  <si>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</si>
  <si>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</si>
  <si>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</si>
  <si>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</si>
  <si>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</si>
  <si>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</si>
  <si>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</si>
  <si>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</si>
  <si>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</si>
  <si>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</si>
  <si>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</si>
  <si>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</si>
  <si>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</si>
  <si>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</si>
  <si>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</si>
  <si>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</si>
  <si>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</si>
  <si>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</si>
  <si>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</si>
  <si>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</si>
  <si>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</si>
  <si>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</si>
  <si>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</si>
  <si>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</si>
  <si>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</si>
  <si>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</si>
  <si>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</si>
  <si>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</si>
  <si>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</si>
  <si>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</si>
  <si>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</si>
  <si>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</si>
  <si>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</si>
  <si>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</si>
  <si>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</si>
  <si>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</si>
  <si>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</si>
  <si>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</si>
  <si>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</si>
  <si>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</si>
  <si>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</si>
  <si>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</si>
  <si>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</si>
  <si>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</si>
  <si>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</si>
  <si>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</si>
  <si>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</si>
  <si>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</si>
  <si>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</si>
  <si>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</si>
  <si>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</si>
  <si>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</si>
  <si>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</si>
  <si>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</si>
  <si>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</si>
  <si>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</si>
  <si>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</si>
  <si>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</si>
  <si>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</si>
  <si>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</si>
  <si>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</si>
  <si>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</si>
  <si>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</si>
  <si>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</si>
  <si>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</si>
  <si>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</si>
  <si>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</si>
  <si>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</si>
  <si>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</si>
  <si>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</si>
  <si>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</si>
  <si>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</si>
  <si>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</si>
  <si>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</si>
  <si>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</si>
  <si>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</si>
  <si>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</si>
  <si>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</si>
  <si>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</si>
  <si>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</si>
  <si>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</si>
  <si>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</si>
  <si>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</si>
  <si>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</si>
  <si>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</si>
  <si>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</si>
  <si>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</si>
  <si>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</si>
  <si>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</si>
  <si>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</si>
  <si>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</si>
  <si>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</si>
  <si>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</si>
  <si>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</si>
  <si>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</si>
  <si>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</si>
  <si>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</si>
  <si>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</si>
  <si>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</si>
  <si>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</si>
  <si>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</si>
  <si>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</si>
  <si>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</si>
  <si>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</si>
  <si>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</si>
  <si>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</si>
  <si>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</si>
  <si>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</si>
  <si>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</si>
  <si>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</si>
  <si>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</si>
  <si>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</si>
  <si>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</si>
  <si>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</si>
  <si>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</si>
  <si>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</si>
  <si>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</si>
  <si>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</si>
  <si>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</si>
  <si>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</si>
  <si>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</si>
  <si>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</si>
  <si>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</si>
  <si>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</si>
  <si>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</si>
  <si>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</si>
  <si>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</si>
  <si>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</si>
  <si>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</si>
  <si>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</si>
  <si>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</si>
  <si>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</si>
  <si>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</si>
  <si>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</si>
  <si>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</si>
  <si>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</si>
  <si>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</si>
  <si>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</si>
  <si>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</si>
  <si>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</si>
  <si>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</si>
  <si>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</si>
  <si>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</si>
  <si>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</si>
  <si>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</si>
  <si>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</si>
  <si>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</si>
  <si>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</si>
  <si>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</si>
  <si>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</si>
  <si>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</si>
  <si>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</si>
  <si>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</si>
  <si>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</si>
  <si>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</si>
  <si>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</si>
  <si>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</si>
  <si>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</si>
  <si>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</si>
  <si>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</si>
  <si>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</si>
  <si>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</si>
  <si>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</si>
  <si>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</si>
  <si>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</si>
  <si>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</si>
  <si>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</si>
  <si>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</si>
  <si>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</si>
  <si>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</si>
  <si>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</si>
  <si>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</si>
  <si>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</si>
  <si>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</si>
  <si>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</si>
  <si>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</si>
  <si>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</si>
  <si>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</si>
  <si>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</si>
  <si>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</si>
  <si>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</si>
  <si>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</si>
  <si>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</si>
  <si>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</si>
  <si>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</si>
  <si>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</si>
  <si>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</si>
  <si>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</si>
  <si>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</si>
  <si>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</si>
  <si>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</si>
  <si>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</si>
  <si>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</si>
  <si>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</si>
  <si>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</si>
  <si>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</si>
  <si>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</si>
  <si>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</si>
  <si>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</si>
  <si>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</si>
  <si>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</si>
  <si>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</si>
  <si>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</si>
  <si>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</si>
  <si>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</si>
  <si>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</si>
  <si>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</si>
  <si>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</si>
  <si>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</si>
  <si>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</si>
  <si>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</si>
  <si>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</si>
  <si>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</si>
  <si>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</si>
  <si>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</si>
  <si>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</si>
  <si>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</si>
  <si>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</si>
  <si>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</si>
  <si>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</si>
  <si>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</si>
  <si>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</si>
  <si>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</si>
  <si>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</si>
  <si>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</si>
  <si>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</si>
  <si>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</si>
  <si>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</si>
  <si>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</si>
  <si>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</si>
  <si>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</si>
  <si>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</si>
  <si>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</si>
  <si>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</si>
  <si>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</si>
  <si>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</si>
  <si>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</si>
  <si>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</si>
  <si>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</si>
  <si>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</si>
  <si>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</si>
  <si>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</si>
  <si>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</si>
  <si>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</si>
  <si>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</si>
  <si>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</si>
  <si>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</si>
  <si>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</si>
  <si>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</si>
  <si>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</si>
  <si>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</si>
  <si>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</si>
  <si>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</si>
  <si>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</si>
  <si>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</si>
  <si>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</si>
  <si>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</si>
  <si>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</si>
  <si>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</si>
  <si>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</si>
  <si>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</si>
  <si>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</si>
  <si>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</si>
  <si>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</si>
  <si>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</si>
  <si>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</si>
  <si>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</si>
  <si>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</si>
  <si>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</si>
  <si>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</si>
  <si>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</si>
  <si>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</si>
  <si>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</si>
  <si>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</si>
  <si>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</si>
  <si>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</si>
  <si>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</si>
  <si>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</si>
  <si>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</si>
  <si>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</si>
  <si>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</si>
  <si>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</si>
  <si>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</si>
  <si>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</si>
  <si>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</si>
  <si>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</si>
  <si>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</si>
  <si>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</si>
  <si>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</si>
  <si>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</si>
  <si>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</si>
  <si>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</si>
  <si>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</si>
  <si>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</si>
  <si>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</si>
  <si>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</si>
  <si>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</si>
  <si>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</si>
  <si>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</si>
  <si>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</si>
  <si>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</si>
  <si>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</si>
  <si>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</si>
  <si>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</si>
  <si>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</si>
  <si>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</si>
  <si>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</si>
  <si>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</si>
  <si>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</si>
  <si>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</si>
  <si>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</si>
  <si>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</si>
  <si>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</si>
  <si>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</si>
  <si>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</si>
  <si>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</si>
  <si>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</si>
  <si>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</si>
  <si>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</si>
  <si>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</si>
  <si>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</si>
  <si>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</si>
  <si>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</si>
  <si>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</si>
  <si>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</si>
  <si>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</si>
  <si>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</si>
  <si>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</si>
  <si>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</si>
  <si>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</si>
  <si>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</si>
  <si>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</si>
  <si>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</si>
  <si>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</si>
  <si>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</si>
  <si>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</si>
  <si>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</si>
  <si>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</si>
  <si>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</si>
  <si>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</si>
  <si>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</si>
  <si>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</si>
  <si>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</si>
  <si>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</si>
  <si>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</si>
  <si>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</si>
  <si>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</si>
  <si>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</si>
  <si>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</si>
  <si>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</si>
  <si>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</si>
  <si>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</si>
  <si>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</si>
  <si>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</si>
  <si>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</si>
  <si>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</si>
  <si>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</si>
  <si>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</si>
  <si>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</si>
  <si>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</si>
  <si>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</si>
  <si>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</si>
  <si>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</si>
  <si>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</si>
  <si>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</si>
  <si>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</si>
  <si>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</si>
  <si>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</si>
  <si>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</si>
  <si>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</si>
  <si>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</si>
  <si>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</si>
  <si>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</si>
  <si>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</si>
  <si>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</si>
  <si>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</si>
  <si>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</si>
  <si>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</si>
  <si>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</si>
  <si>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</si>
  <si>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</si>
  <si>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</si>
  <si>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</si>
  <si>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</si>
  <si>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</si>
  <si>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</si>
  <si>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</si>
  <si>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</si>
  <si>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</si>
  <si>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</si>
  <si>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</si>
  <si>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</si>
  <si>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</si>
  <si>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</si>
  <si>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</si>
  <si>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</si>
  <si>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</si>
  <si>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</si>
  <si>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</si>
  <si>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</si>
  <si>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</si>
  <si>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</si>
  <si>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</si>
  <si>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</si>
  <si>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</si>
  <si>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</si>
  <si>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</si>
  <si>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</si>
  <si>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</si>
  <si>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</si>
  <si>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</si>
  <si>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</si>
  <si>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</si>
  <si>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</si>
  <si>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</si>
  <si>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</si>
  <si>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</si>
  <si>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</si>
  <si>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</si>
  <si>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</si>
  <si>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</si>
  <si>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</si>
  <si>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</si>
  <si>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</si>
  <si>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</si>
  <si>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</si>
  <si>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</si>
  <si>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</si>
  <si>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</si>
  <si>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</si>
  <si>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</si>
  <si>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</si>
  <si>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</si>
  <si>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</si>
  <si>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</si>
  <si>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</si>
  <si>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</si>
  <si>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</si>
  <si>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</si>
  <si>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</si>
  <si>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</si>
  <si>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</si>
  <si>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</si>
  <si>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</si>
  <si>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</si>
  <si>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</si>
  <si>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</si>
  <si>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</si>
  <si>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</si>
  <si>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</si>
  <si>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</si>
  <si>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</si>
  <si>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</si>
  <si>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</si>
  <si>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</si>
  <si>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</si>
  <si>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</si>
  <si>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</si>
  <si>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</si>
  <si>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</si>
  <si>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</si>
  <si>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</si>
  <si>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</si>
  <si>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</si>
  <si>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</si>
  <si>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</si>
  <si>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</si>
  <si>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</si>
  <si>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</si>
  <si>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</si>
  <si>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</si>
  <si>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</si>
  <si>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</si>
  <si>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</si>
  <si>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</si>
  <si>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</si>
  <si>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</si>
  <si>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</si>
  <si>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</si>
  <si>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</si>
  <si>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</si>
  <si>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</si>
  <si>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</si>
  <si>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</si>
  <si>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</si>
  <si>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</si>
  <si>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</si>
  <si>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</si>
  <si>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</si>
  <si>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</si>
  <si>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</si>
  <si>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</si>
  <si>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</si>
  <si>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</si>
  <si>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</si>
  <si>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</si>
  <si>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</si>
  <si>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</si>
  <si>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</si>
  <si>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</si>
  <si>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</si>
  <si>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</si>
  <si>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</si>
  <si>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</si>
  <si>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</si>
  <si>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</si>
  <si>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</si>
  <si>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</si>
  <si>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</si>
  <si>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</si>
  <si>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</si>
  <si>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</si>
  <si>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</si>
  <si>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</si>
  <si>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</si>
  <si>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</si>
  <si>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</si>
  <si>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</si>
  <si>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</si>
  <si>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</si>
  <si>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</si>
  <si>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</si>
  <si>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</si>
  <si>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</si>
  <si>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</si>
  <si>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</si>
  <si>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</si>
  <si>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</si>
  <si>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</si>
  <si>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</si>
  <si>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</si>
  <si>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</si>
  <si>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</si>
  <si>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</si>
  <si>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</si>
  <si>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</si>
  <si>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</si>
  <si>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</si>
  <si>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</si>
  <si>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</si>
  <si>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</si>
  <si>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</si>
  <si>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</si>
  <si>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</si>
  <si>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</si>
  <si>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</si>
  <si>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</si>
  <si>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</si>
  <si>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</si>
  <si>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</si>
  <si>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</si>
  <si>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</si>
  <si>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</si>
  <si>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</si>
  <si>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</si>
  <si>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</si>
  <si>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</si>
  <si>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</si>
  <si>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</si>
  <si>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</si>
  <si>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</si>
  <si>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</si>
  <si>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</si>
  <si>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</si>
  <si>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</si>
  <si>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</si>
  <si>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</si>
  <si>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</si>
  <si>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</si>
  <si>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</si>
  <si>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</si>
  <si>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</si>
  <si>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</si>
  <si>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</si>
  <si>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</si>
  <si>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</si>
  <si>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</si>
  <si>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</si>
  <si>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</si>
  <si>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</si>
  <si>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</si>
  <si>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</si>
  <si>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</si>
  <si>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</si>
  <si>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</si>
  <si>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</si>
  <si>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</si>
  <si>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</si>
  <si>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</si>
  <si>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</si>
  <si>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</si>
  <si>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</si>
  <si>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</si>
  <si>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</si>
  <si>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</si>
  <si>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</si>
  <si>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</si>
  <si>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</si>
  <si>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</si>
  <si>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</si>
  <si>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</si>
  <si>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</si>
  <si>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</si>
  <si>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</si>
  <si>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</si>
  <si>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</si>
  <si>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</si>
  <si>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</si>
  <si>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</si>
  <si>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</si>
  <si>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</si>
  <si>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</si>
  <si>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</si>
  <si>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</si>
  <si>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</si>
  <si>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</si>
  <si>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</si>
  <si>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</si>
  <si>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</si>
  <si>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</si>
  <si>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</si>
  <si>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</si>
  <si>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</si>
  <si>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</si>
  <si>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</si>
  <si>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</si>
  <si>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</si>
  <si>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</si>
  <si>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</si>
  <si>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</si>
  <si>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</si>
  <si>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</si>
  <si>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</si>
  <si>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</si>
  <si>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</si>
  <si>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</si>
  <si>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</si>
  <si>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</si>
  <si>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</si>
  <si>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</si>
  <si>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</si>
  <si>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</si>
  <si>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</si>
  <si>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</si>
  <si>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</si>
  <si>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</si>
  <si>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</si>
  <si>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</si>
  <si>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</si>
  <si>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</si>
  <si>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</si>
  <si>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</si>
  <si>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</si>
  <si>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</si>
  <si>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</si>
  <si>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</si>
  <si>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</si>
  <si>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</si>
  <si>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</si>
  <si>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</si>
  <si>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</si>
  <si>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</si>
  <si>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</si>
  <si>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</si>
  <si>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</si>
  <si>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</si>
  <si>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</si>
  <si>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</si>
  <si>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</si>
  <si>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</si>
  <si>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</si>
  <si>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</si>
  <si>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</si>
  <si>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</si>
  <si>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</si>
  <si>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</si>
  <si>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</si>
  <si>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</si>
  <si>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</si>
  <si>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</si>
  <si>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</si>
  <si>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</si>
  <si>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</si>
  <si>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</si>
  <si>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</si>
  <si>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</si>
  <si>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</si>
  <si>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</si>
  <si>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</si>
  <si>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</si>
  <si>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</si>
  <si>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</si>
  <si>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</si>
  <si>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</si>
  <si>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</si>
  <si>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</si>
  <si>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</si>
  <si>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</si>
  <si>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</si>
  <si>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</si>
  <si>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</si>
  <si>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</si>
  <si>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</si>
  <si>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</si>
  <si>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</si>
  <si>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</si>
  <si>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</si>
  <si>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</si>
  <si>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</si>
  <si>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</si>
  <si>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</si>
  <si>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</si>
  <si>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</si>
  <si>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</si>
  <si>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</si>
  <si>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</si>
  <si>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</si>
  <si>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</si>
  <si>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</si>
  <si>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</si>
  <si>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</si>
  <si>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</si>
  <si>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</si>
  <si>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</si>
  <si>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</si>
  <si>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</si>
  <si>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</si>
  <si>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</si>
  <si>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</si>
  <si>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</si>
  <si>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</si>
  <si>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</si>
  <si>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</si>
  <si>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</si>
  <si>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</si>
  <si>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</si>
  <si>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</si>
  <si>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</si>
  <si>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</si>
  <si>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</si>
  <si>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</si>
  <si>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</si>
  <si>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</si>
  <si>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</si>
  <si>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</si>
  <si>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</si>
  <si>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</si>
  <si>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</si>
  <si>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</si>
  <si>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</si>
  <si>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</si>
  <si>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</si>
  <si>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</si>
  <si>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</si>
  <si>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</si>
  <si>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</si>
  <si>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</si>
  <si>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</si>
  <si>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</si>
  <si>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</si>
  <si>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</si>
  <si>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</si>
  <si>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</si>
  <si>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</si>
  <si>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</si>
  <si>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</si>
  <si>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</si>
  <si>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</si>
  <si>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</si>
  <si>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</si>
  <si>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</si>
  <si>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</si>
  <si>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</si>
  <si>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</si>
  <si>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</si>
  <si>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</si>
  <si>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</si>
  <si>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</si>
  <si>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</si>
  <si>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</si>
  <si>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</si>
  <si>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</si>
  <si>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</si>
  <si>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</si>
  <si>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</si>
  <si>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</si>
  <si>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</si>
  <si>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</si>
  <si>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</si>
  <si>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</si>
  <si>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</si>
  <si>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</si>
  <si>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</si>
  <si>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</si>
  <si>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</si>
  <si>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</si>
  <si>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</si>
  <si>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</si>
  <si>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</si>
  <si>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</si>
  <si>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</si>
  <si>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</si>
  <si>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</si>
  <si>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</si>
  <si>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</si>
  <si>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</si>
  <si>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</si>
  <si>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</si>
  <si>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</si>
  <si>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</si>
  <si>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</si>
  <si>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</si>
  <si>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</si>
  <si>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</si>
  <si>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</si>
  <si>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</si>
  <si>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</si>
  <si>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</si>
  <si>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</si>
  <si>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</si>
  <si>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</si>
  <si>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</si>
  <si>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</si>
  <si>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</si>
  <si>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</si>
  <si>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</si>
  <si>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</si>
  <si>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</si>
  <si>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</si>
  <si>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</si>
  <si>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</si>
  <si>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</si>
  <si>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</si>
  <si>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</si>
  <si>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</si>
  <si>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</si>
  <si>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</si>
  <si>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</si>
  <si>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</si>
  <si>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</si>
  <si>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</si>
  <si>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</si>
  <si>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</si>
  <si>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</si>
  <si>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</si>
  <si>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</si>
  <si>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</si>
  <si>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</si>
  <si>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</si>
  <si>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</si>
  <si>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</si>
  <si>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</si>
  <si>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</si>
  <si>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</si>
  <si>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</si>
  <si>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</si>
  <si>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</si>
  <si>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</si>
  <si>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</si>
  <si>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</si>
  <si>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</si>
  <si>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</si>
  <si>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</si>
  <si>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</si>
  <si>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</si>
  <si>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</si>
  <si>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</si>
  <si>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</si>
  <si>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</si>
  <si>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</si>
  <si>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</si>
  <si>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</si>
  <si>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</si>
  <si>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</si>
  <si>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</si>
  <si>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</si>
  <si>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</si>
  <si>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</si>
  <si>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</si>
  <si>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</si>
  <si>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</si>
  <si>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</si>
  <si>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</si>
  <si>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</si>
  <si>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</si>
  <si>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</si>
  <si>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</si>
  <si>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</si>
  <si>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</si>
  <si>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</si>
  <si>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</si>
  <si>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</si>
  <si>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</si>
  <si>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</si>
  <si>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</si>
  <si>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</si>
  <si>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</si>
  <si>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</si>
  <si>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</si>
  <si>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</si>
  <si>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</si>
  <si>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</si>
  <si>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</si>
  <si>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</si>
  <si>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</si>
  <si>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</si>
  <si>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</si>
  <si>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</si>
  <si>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</si>
  <si>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</si>
  <si>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</si>
  <si>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</si>
  <si>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</si>
  <si>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</si>
  <si>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</si>
  <si>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</si>
  <si>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</si>
  <si>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</si>
  <si>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</si>
  <si>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</si>
  <si>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</si>
  <si>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</si>
  <si>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</si>
  <si>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</si>
  <si>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</si>
  <si>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</si>
  <si>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</si>
  <si>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</si>
  <si>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</si>
  <si>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</si>
  <si>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</si>
  <si>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</si>
  <si>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</si>
  <si>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</si>
  <si>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</si>
  <si>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</si>
  <si>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</si>
  <si>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</si>
  <si>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</si>
  <si>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</si>
  <si>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</si>
  <si>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</si>
  <si>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</si>
  <si>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</si>
  <si>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</si>
  <si>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</si>
  <si>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</si>
  <si>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</si>
  <si>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</si>
  <si>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</si>
  <si>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</si>
  <si>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</si>
  <si>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</si>
  <si>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</si>
  <si>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</si>
  <si>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</si>
  <si>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</si>
  <si>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</si>
  <si>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</si>
  <si>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</si>
  <si>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</si>
  <si>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</si>
  <si>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</si>
  <si>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</si>
  <si>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</si>
  <si>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</si>
  <si>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</si>
  <si>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</si>
  <si>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</si>
  <si>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</si>
  <si>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</si>
  <si>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</si>
  <si>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</si>
  <si>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</si>
  <si>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</si>
  <si>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</si>
  <si>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</si>
  <si>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</si>
  <si>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</si>
  <si>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</si>
  <si>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</si>
  <si>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</si>
  <si>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</si>
  <si>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</si>
  <si>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</si>
  <si>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</si>
  <si>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</si>
  <si>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</si>
  <si>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</si>
  <si>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</si>
  <si>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</si>
  <si>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</si>
  <si>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</si>
  <si>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</si>
  <si>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</si>
  <si>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</si>
  <si>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</si>
  <si>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</si>
  <si>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</si>
  <si>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</si>
  <si>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</si>
  <si>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</si>
  <si>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</si>
  <si>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</si>
  <si>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</si>
  <si>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</si>
  <si>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</si>
  <si>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</si>
  <si>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</si>
  <si>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</si>
  <si>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</si>
  <si>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</si>
  <si>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</si>
  <si>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</si>
  <si>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</si>
  <si>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</si>
  <si>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</si>
  <si>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</si>
  <si>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</si>
  <si>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</si>
  <si>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</si>
  <si>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</si>
  <si>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</si>
  <si>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</si>
  <si>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</si>
  <si>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</si>
  <si>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</si>
  <si>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</si>
  <si>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</si>
  <si>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</si>
  <si>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</si>
  <si>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</si>
  <si>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</si>
  <si>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</si>
  <si>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</si>
  <si>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</si>
  <si>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</si>
  <si>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</si>
  <si>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</si>
  <si>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</si>
  <si>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</si>
  <si>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</si>
  <si>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</si>
  <si>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</si>
  <si>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</si>
  <si>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</si>
  <si>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</si>
  <si>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</si>
  <si>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</si>
  <si>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</si>
  <si>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</si>
  <si>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</si>
  <si>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</si>
  <si>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</si>
  <si>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</si>
  <si>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</si>
  <si>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</si>
  <si>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</si>
  <si>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</si>
  <si>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</si>
  <si>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</si>
  <si>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</si>
  <si>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</si>
  <si>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</si>
  <si>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</si>
  <si>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</si>
  <si>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</si>
  <si>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</si>
  <si>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</si>
  <si>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</si>
  <si>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</si>
  <si>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</si>
  <si>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</si>
  <si>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</si>
  <si>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</si>
  <si>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</si>
  <si>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</si>
  <si>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</si>
  <si>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</si>
  <si>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</si>
  <si>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</si>
  <si>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</si>
  <si>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</si>
  <si>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</si>
  <si>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</si>
  <si>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</si>
  <si>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</si>
  <si>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</si>
  <si>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</si>
  <si>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</si>
  <si>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</si>
  <si>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</si>
  <si>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</si>
  <si>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</si>
  <si>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</si>
  <si>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</si>
  <si>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</si>
  <si>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</si>
  <si>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</si>
  <si>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</si>
  <si>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</si>
  <si>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</si>
  <si>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</si>
  <si>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</si>
  <si>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</si>
  <si>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</si>
  <si>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</si>
  <si>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</si>
  <si>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</si>
  <si>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</si>
  <si>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</si>
  <si>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</si>
  <si>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</si>
  <si>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</si>
  <si>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</si>
  <si>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</si>
  <si>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</si>
  <si>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</si>
  <si>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</si>
  <si>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</si>
  <si>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</si>
  <si>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</si>
  <si>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</si>
  <si>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</si>
  <si>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</si>
  <si>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</si>
  <si>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</si>
  <si>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</si>
  <si>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</si>
  <si>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</si>
  <si>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</si>
  <si>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</si>
  <si>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</si>
  <si>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</si>
  <si>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</si>
  <si>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</si>
  <si>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</si>
  <si>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</si>
  <si>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</si>
  <si>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</si>
  <si>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</si>
  <si>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</si>
  <si>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</si>
  <si>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</si>
  <si>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</si>
  <si>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</si>
  <si>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</si>
  <si>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</si>
  <si>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</si>
  <si>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</si>
  <si>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</si>
  <si>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</si>
  <si>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</si>
  <si>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</si>
  <si>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</si>
  <si>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</si>
  <si>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</si>
  <si>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</si>
  <si>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</si>
  <si>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</si>
  <si>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</si>
  <si>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</si>
  <si>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</si>
  <si>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</si>
  <si>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</si>
  <si>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</si>
  <si>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</si>
  <si>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</si>
  <si>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</si>
  <si>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</si>
  <si>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</si>
  <si>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</si>
  <si>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</si>
  <si>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</si>
  <si>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</si>
  <si>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</si>
  <si>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</si>
  <si>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</si>
  <si>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</si>
  <si>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</si>
  <si>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</si>
  <si>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</si>
  <si>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</si>
  <si>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</si>
  <si>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</si>
  <si>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</si>
  <si>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</si>
  <si>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</si>
  <si>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</si>
  <si>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</si>
  <si>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</si>
  <si>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</si>
  <si>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</si>
  <si>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</si>
  <si>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</si>
  <si>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</si>
  <si>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</si>
  <si>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</si>
  <si>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</si>
  <si>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</si>
  <si>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</si>
  <si>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</si>
  <si>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</si>
  <si>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</si>
  <si>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</si>
  <si>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</si>
  <si>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</si>
  <si>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</si>
  <si>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</si>
  <si>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</si>
  <si>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</si>
  <si>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</si>
  <si>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</si>
  <si>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</si>
  <si>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</si>
  <si>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</si>
  <si>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</si>
  <si>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</si>
  <si>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</si>
  <si>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</si>
  <si>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</si>
  <si>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</si>
  <si>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</si>
  <si>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</si>
  <si>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</si>
  <si>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</si>
  <si>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</si>
  <si>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</si>
  <si>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</si>
  <si>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</si>
  <si>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</si>
  <si>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</si>
  <si>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</si>
  <si>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</si>
  <si>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</si>
  <si>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</si>
  <si>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</si>
  <si>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</si>
  <si>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</si>
  <si>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</si>
  <si>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</si>
  <si>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</si>
  <si>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</si>
  <si>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</si>
  <si>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</si>
  <si>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</si>
  <si>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</si>
  <si>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</si>
  <si>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</si>
  <si>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</si>
  <si>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</si>
  <si>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</si>
  <si>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</si>
  <si>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</si>
  <si>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</si>
  <si>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</si>
  <si>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</si>
  <si>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</si>
  <si>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</si>
  <si>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</si>
  <si>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</si>
  <si>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</si>
  <si>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</si>
  <si>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</si>
  <si>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</si>
  <si>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</si>
  <si>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</si>
  <si>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</si>
  <si>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</si>
  <si>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</si>
  <si>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</si>
  <si>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</si>
  <si>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</si>
  <si>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</si>
  <si>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</si>
  <si>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</si>
  <si>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</si>
  <si>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</si>
  <si>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</si>
  <si>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</si>
  <si>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</si>
  <si>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</si>
  <si>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</si>
  <si>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</si>
  <si>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</si>
  <si>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</si>
  <si>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</si>
  <si>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</si>
  <si>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</si>
  <si>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</si>
  <si>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</si>
  <si>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</si>
  <si>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</si>
  <si>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</si>
  <si>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</si>
  <si>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</si>
  <si>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</si>
  <si>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</si>
  <si>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</si>
  <si>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</si>
  <si>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</si>
  <si>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</si>
  <si>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</si>
  <si>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</si>
  <si>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</si>
  <si>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</si>
  <si>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</si>
  <si>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</si>
  <si>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</si>
  <si>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</si>
  <si>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</si>
  <si>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</si>
  <si>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</si>
  <si>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</si>
  <si>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</si>
  <si>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</si>
  <si>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</si>
  <si>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</si>
  <si>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</si>
  <si>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</si>
  <si>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</si>
  <si>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</si>
  <si>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</si>
  <si>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</si>
  <si>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</si>
  <si>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</si>
  <si>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</si>
  <si>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</si>
  <si>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</si>
  <si>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</si>
  <si>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</si>
  <si>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</si>
  <si>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</si>
  <si>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</si>
  <si>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</si>
  <si>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</si>
  <si>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</si>
  <si>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</si>
  <si>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</si>
  <si>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</si>
  <si>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</si>
  <si>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</si>
  <si>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</si>
  <si>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</si>
  <si>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</si>
  <si>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</si>
  <si>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</si>
  <si>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</si>
  <si>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</si>
  <si>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</si>
  <si>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</si>
  <si>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</si>
  <si>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</si>
  <si>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</si>
  <si>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</si>
  <si>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</si>
  <si>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</si>
  <si>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</si>
  <si>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</si>
  <si>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</si>
  <si>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</si>
  <si>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</si>
  <si>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</si>
  <si>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</si>
  <si>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</si>
  <si>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</si>
  <si>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</si>
  <si>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</si>
  <si>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</si>
  <si>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</si>
  <si>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</si>
  <si>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</si>
  <si>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</si>
  <si>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</si>
  <si>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</si>
  <si>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</si>
  <si>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</si>
  <si>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</si>
  <si>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</si>
  <si>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</si>
  <si>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</si>
  <si>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</si>
  <si>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</si>
  <si>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</si>
  <si>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</si>
  <si>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</si>
  <si>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</si>
  <si>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</si>
  <si>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</si>
  <si>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</si>
  <si>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</si>
  <si>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</si>
  <si>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</si>
  <si>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</si>
  <si>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</si>
  <si>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</si>
  <si>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</si>
  <si>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</si>
  <si>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</si>
  <si>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</si>
  <si>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</si>
  <si>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</si>
  <si>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</si>
  <si>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</si>
  <si>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</si>
  <si>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</si>
  <si>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</si>
  <si>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</si>
  <si>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</si>
  <si>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</si>
  <si>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</si>
  <si>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</si>
  <si>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</si>
  <si>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</si>
  <si>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</si>
  <si>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</si>
  <si>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</si>
  <si>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</si>
  <si>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</si>
  <si>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</si>
  <si>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</si>
  <si>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</si>
  <si>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</si>
  <si>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</si>
  <si>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</si>
  <si>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</si>
  <si>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</si>
  <si>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</si>
  <si>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</si>
  <si>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</si>
  <si>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</si>
  <si>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</si>
  <si>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</si>
  <si>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</si>
  <si>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</si>
  <si>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</si>
  <si>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</si>
  <si>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</si>
  <si>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</si>
  <si>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</si>
  <si>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</si>
  <si>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</si>
  <si>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</si>
  <si>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</si>
  <si>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</si>
  <si>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</si>
  <si>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</si>
  <si>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</si>
  <si>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</si>
  <si>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</si>
  <si>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</si>
  <si>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</si>
  <si>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</si>
  <si>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</si>
  <si>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</si>
  <si>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</si>
  <si>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</si>
  <si>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</si>
  <si>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</si>
  <si>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</si>
  <si>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</si>
  <si>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</si>
  <si>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</si>
  <si>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</si>
  <si>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</si>
  <si>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</si>
  <si>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</si>
  <si>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</si>
  <si>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</si>
  <si>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</si>
  <si>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</si>
  <si>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</si>
  <si>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</si>
  <si>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</si>
  <si>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</si>
  <si>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</si>
  <si>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</si>
  <si>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</si>
  <si>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</si>
  <si>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</si>
  <si>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</si>
  <si>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</si>
  <si>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</si>
  <si>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</si>
  <si>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</si>
  <si>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</si>
  <si>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</si>
  <si>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</si>
  <si>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</si>
  <si>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</si>
  <si>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</si>
  <si>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</si>
  <si>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</si>
  <si>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</si>
  <si>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</si>
  <si>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</si>
  <si>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</si>
  <si>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</si>
  <si>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</si>
  <si>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</si>
  <si>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</si>
  <si>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</si>
  <si>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</si>
  <si>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</si>
  <si>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</si>
  <si>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</si>
  <si>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</si>
  <si>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</si>
  <si>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</si>
  <si>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</si>
  <si>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</si>
  <si>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</si>
  <si>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</si>
  <si>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</si>
  <si>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</si>
  <si>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</si>
  <si>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</si>
  <si>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</si>
  <si>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</si>
  <si>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</si>
  <si>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</si>
  <si>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</si>
  <si>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</si>
  <si>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</si>
  <si>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</si>
  <si>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</si>
  <si>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</si>
  <si>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</si>
  <si>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</si>
  <si>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</si>
  <si>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</si>
  <si>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</si>
  <si>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</si>
  <si>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</si>
  <si>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</si>
  <si>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</si>
  <si>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</si>
  <si>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</si>
  <si>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</si>
  <si>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</si>
  <si>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</si>
  <si>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</si>
  <si>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</si>
  <si>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</si>
  <si>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</si>
  <si>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</si>
  <si>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</si>
  <si>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</si>
  <si>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</si>
  <si>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</si>
  <si>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</si>
  <si>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</si>
  <si>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</si>
  <si>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</si>
  <si>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</si>
  <si>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</si>
  <si>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</si>
  <si>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</si>
  <si>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</si>
  <si>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</si>
  <si>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</si>
  <si>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</si>
  <si>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</si>
  <si>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</si>
  <si>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</si>
  <si>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</si>
  <si>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</si>
  <si>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</si>
  <si>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</si>
  <si>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</si>
  <si>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</si>
  <si>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</si>
  <si>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</si>
  <si>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</si>
  <si>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</si>
  <si>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</si>
  <si>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</si>
  <si>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</si>
  <si>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</si>
  <si>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</si>
  <si>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</si>
  <si>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</si>
  <si>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</si>
  <si>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</si>
  <si>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</si>
  <si>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</si>
  <si>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</si>
  <si>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</si>
  <si>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</si>
  <si>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</si>
  <si>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</si>
  <si>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</si>
  <si>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</si>
  <si>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</si>
  <si>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</si>
  <si>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</si>
  <si>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</si>
  <si>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</si>
  <si>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</si>
  <si>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</si>
  <si>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</si>
  <si>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</si>
  <si>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</si>
  <si>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</si>
  <si>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</si>
  <si>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</si>
  <si>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</si>
  <si>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</si>
  <si>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</si>
  <si>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</si>
  <si>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</si>
  <si>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</si>
  <si>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</si>
  <si>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</si>
  <si>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</si>
  <si>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</si>
  <si>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</si>
  <si>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</si>
  <si>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</si>
  <si>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</si>
  <si>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</si>
  <si>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</si>
  <si>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</si>
  <si>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</si>
  <si>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</si>
  <si>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</si>
  <si>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</si>
  <si>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</si>
  <si>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</si>
  <si>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</si>
  <si>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</si>
  <si>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</si>
  <si>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</si>
  <si>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</si>
  <si>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</si>
  <si>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</si>
  <si>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</si>
  <si>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</si>
  <si>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</si>
  <si>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</si>
  <si>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</si>
  <si>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</si>
  <si>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</si>
  <si>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</si>
  <si>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</si>
  <si>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</si>
  <si>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</si>
  <si>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</si>
  <si>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</si>
  <si>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</si>
  <si>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</si>
  <si>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</si>
  <si>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</si>
  <si>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</si>
  <si>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</si>
  <si>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</si>
  <si>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</si>
  <si>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</si>
  <si>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</si>
  <si>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</si>
  <si>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</si>
  <si>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</si>
  <si>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</si>
  <si>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</si>
  <si>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</si>
  <si>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</si>
  <si>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</si>
  <si>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</si>
  <si>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</si>
  <si>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</si>
  <si>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</si>
  <si>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</si>
  <si>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</si>
  <si>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</si>
  <si>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</si>
  <si>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</si>
  <si>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</si>
  <si>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</si>
  <si>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</si>
  <si>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</si>
  <si>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</si>
  <si>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</si>
  <si>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</si>
  <si>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</si>
  <si>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</si>
  <si>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</si>
  <si>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</si>
  <si>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</si>
  <si>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</si>
  <si>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</si>
  <si>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</si>
  <si>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</si>
  <si>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</si>
  <si>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</si>
  <si>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</si>
  <si>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</si>
  <si>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</si>
  <si>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</si>
  <si>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</si>
  <si>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</si>
  <si>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</si>
  <si>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</si>
  <si>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</si>
  <si>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</si>
  <si>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</si>
  <si>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</si>
  <si>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</si>
  <si>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</si>
  <si>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</si>
  <si>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</si>
  <si>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</si>
  <si>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</si>
  <si>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</si>
  <si>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</si>
  <si>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</si>
  <si>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</si>
  <si>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</si>
  <si>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</si>
  <si>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</si>
  <si>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</si>
  <si>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</si>
  <si>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</si>
  <si>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</si>
  <si>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</si>
  <si>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</si>
  <si>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</si>
  <si>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</si>
  <si>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</si>
  <si>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</si>
  <si>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</si>
  <si>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</si>
  <si>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</si>
  <si>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</si>
  <si>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</si>
  <si>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</si>
  <si>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</si>
  <si>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</si>
  <si>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</si>
  <si>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</si>
  <si>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</si>
  <si>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</si>
  <si>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</si>
  <si>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</si>
  <si>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</si>
  <si>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</si>
  <si>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</si>
  <si>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</si>
  <si>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</si>
  <si>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</si>
  <si>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</si>
  <si>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</si>
  <si>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</si>
  <si>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</si>
  <si>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</si>
  <si>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</si>
  <si>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</si>
  <si>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</si>
  <si>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</si>
  <si>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</si>
  <si>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</si>
  <si>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</si>
  <si>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</si>
  <si>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</si>
  <si>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</si>
  <si>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</si>
  <si>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</si>
  <si>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</si>
  <si>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</si>
  <si>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</si>
  <si>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</si>
  <si>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</si>
  <si>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</si>
  <si>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</si>
  <si>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</si>
  <si>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</si>
  <si>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</si>
  <si>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</si>
  <si>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</si>
  <si>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</si>
  <si>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</si>
  <si>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</si>
  <si>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</si>
  <si>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</si>
  <si>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</si>
  <si>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</si>
  <si>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</si>
  <si>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</si>
  <si>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</si>
  <si>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</si>
  <si>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</si>
  <si>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</si>
  <si>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</si>
  <si>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</si>
  <si>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</si>
  <si>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</si>
  <si>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</si>
  <si>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</si>
  <si>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</si>
  <si>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</si>
  <si>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</si>
  <si>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</si>
  <si>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</si>
  <si>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</si>
  <si>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</si>
  <si>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</si>
  <si>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</si>
  <si>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</si>
  <si>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</si>
  <si>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</si>
  <si>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</si>
  <si>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</si>
  <si>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</si>
  <si>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</si>
  <si>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</si>
  <si>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</si>
  <si>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</si>
  <si>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</si>
  <si>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</si>
  <si>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</si>
  <si>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</si>
  <si>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</si>
  <si>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</si>
  <si>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</si>
  <si>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</si>
  <si>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</si>
  <si>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</si>
  <si>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</si>
  <si>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</si>
  <si>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</si>
  <si>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</si>
  <si>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</si>
  <si>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</si>
  <si>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</si>
  <si>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</si>
  <si>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</si>
  <si>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</si>
  <si>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</si>
  <si>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</si>
  <si>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</si>
  <si>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</si>
  <si>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</si>
  <si>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</si>
  <si>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</si>
  <si>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</si>
  <si>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</si>
  <si>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</si>
  <si>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</si>
  <si>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</si>
  <si>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</si>
  <si>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</si>
  <si>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</si>
  <si>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</si>
  <si>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</si>
  <si>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</si>
  <si>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</si>
  <si>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</si>
  <si>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</si>
  <si>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</si>
  <si>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</si>
  <si>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</si>
  <si>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</si>
  <si>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</si>
  <si>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</si>
  <si>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</si>
  <si>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</si>
  <si>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</si>
  <si>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</si>
  <si>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</si>
  <si>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</si>
  <si>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</si>
  <si>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</si>
  <si>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</si>
  <si>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</si>
  <si>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</si>
  <si>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</si>
  <si>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</si>
  <si>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</si>
  <si>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</si>
  <si>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</si>
  <si>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</si>
  <si>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</si>
  <si>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</si>
  <si>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</si>
  <si>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</si>
  <si>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</si>
  <si>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</si>
  <si>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</si>
  <si>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</si>
  <si>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</si>
  <si>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</si>
  <si>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</si>
  <si>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</si>
  <si>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</si>
  <si>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</si>
  <si>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</si>
  <si>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</si>
  <si>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</si>
  <si>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</si>
  <si>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</si>
  <si>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</si>
  <si>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</si>
  <si>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</si>
  <si>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</si>
  <si>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</si>
  <si>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</si>
  <si>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</si>
  <si>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</si>
  <si>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</si>
  <si>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</si>
  <si>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</si>
  <si>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</si>
  <si>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</si>
  <si>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</si>
  <si>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</si>
  <si>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</si>
  <si>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</si>
  <si>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</si>
  <si>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</si>
  <si>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</si>
  <si>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</si>
  <si>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</si>
  <si>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</si>
  <si>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</si>
  <si>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</si>
  <si>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</si>
  <si>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</si>
  <si>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</si>
  <si>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</si>
  <si>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</si>
  <si>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</si>
  <si>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</si>
  <si>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</si>
  <si>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</si>
  <si>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</si>
  <si>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</si>
  <si>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</si>
  <si>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</si>
  <si>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</si>
  <si>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</si>
  <si>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</si>
  <si>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</si>
  <si>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</si>
  <si>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</si>
  <si>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</si>
  <si>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</si>
  <si>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</si>
  <si>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</si>
  <si>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</si>
  <si>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</si>
  <si>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</si>
  <si>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</si>
  <si>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</si>
  <si>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</si>
  <si>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</si>
  <si>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</si>
  <si>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</si>
  <si>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</si>
  <si>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</si>
  <si>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</si>
  <si>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</si>
  <si>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</si>
  <si>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</si>
  <si>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</si>
  <si>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</si>
  <si>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</si>
  <si>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</si>
  <si>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</si>
  <si>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</si>
  <si>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</si>
  <si>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</si>
  <si>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</si>
  <si>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</si>
  <si>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</si>
  <si>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</si>
  <si>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</si>
  <si>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</si>
  <si>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</si>
  <si>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</si>
  <si>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</si>
  <si>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</si>
  <si>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</si>
  <si>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</si>
  <si>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</si>
  <si>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</si>
  <si>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</si>
  <si>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</si>
  <si>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</si>
  <si>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</si>
  <si>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</si>
  <si>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</si>
  <si>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</si>
  <si>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</si>
  <si>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</si>
  <si>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</si>
  <si>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</si>
  <si>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</si>
  <si>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</si>
  <si>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</si>
  <si>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</si>
  <si>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</si>
  <si>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</si>
  <si>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</si>
  <si>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</si>
  <si>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</si>
  <si>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</si>
  <si>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</si>
  <si>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</si>
  <si>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</si>
  <si>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</si>
  <si>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</si>
  <si>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</si>
  <si>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</si>
  <si>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</si>
  <si>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</si>
  <si>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</si>
  <si>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</si>
  <si>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</si>
  <si>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</si>
  <si>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</si>
  <si>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</si>
  <si>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</si>
  <si>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</si>
  <si>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</si>
  <si>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</si>
  <si>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</si>
  <si>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</si>
  <si>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</si>
  <si>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</si>
  <si>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</si>
  <si>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</si>
  <si>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</si>
  <si>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</si>
  <si>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</si>
  <si>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</si>
  <si>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</si>
  <si>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</si>
  <si>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</si>
  <si>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</si>
  <si>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</si>
  <si>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</si>
  <si>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</si>
  <si>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</si>
  <si>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</si>
  <si>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</si>
  <si>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</si>
  <si>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</si>
  <si>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</si>
  <si>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</si>
  <si>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</si>
  <si>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</si>
  <si>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</si>
  <si>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</si>
  <si>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</si>
  <si>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</si>
  <si>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</si>
  <si>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</si>
  <si>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</si>
  <si>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</si>
  <si>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</si>
  <si>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</si>
  <si>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</si>
  <si>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</si>
  <si>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</si>
  <si>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</si>
  <si>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</si>
  <si>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</si>
  <si>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</si>
  <si>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</si>
  <si>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</si>
  <si>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</si>
  <si>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</si>
  <si>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</si>
  <si>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</si>
  <si>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</si>
  <si>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</si>
  <si>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</si>
  <si>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</si>
  <si>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</si>
  <si>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</si>
  <si>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</si>
  <si>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</si>
  <si>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</si>
  <si>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</si>
  <si>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</si>
  <si>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</si>
  <si>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</si>
  <si>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</si>
  <si>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</si>
  <si>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</si>
  <si>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</si>
  <si>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</si>
  <si>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</si>
  <si>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</si>
  <si>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</si>
  <si>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</si>
  <si>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</si>
  <si>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</si>
  <si>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</si>
  <si>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</si>
  <si>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</si>
  <si>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</si>
  <si>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</si>
  <si>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</si>
  <si>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</si>
  <si>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</si>
  <si>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</si>
  <si>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</si>
  <si>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</si>
  <si>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</si>
  <si>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</si>
  <si>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</si>
  <si>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</si>
  <si>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</si>
  <si>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</si>
  <si>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</si>
  <si>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</si>
  <si>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</si>
  <si>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</si>
  <si>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</si>
  <si>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</si>
  <si>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</si>
  <si>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</si>
  <si>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</si>
  <si>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</si>
  <si>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</si>
  <si>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</si>
  <si>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</si>
  <si>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</si>
  <si>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</si>
  <si>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</si>
  <si>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</si>
  <si>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</si>
  <si>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</si>
  <si>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</si>
  <si>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</si>
  <si>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</si>
  <si>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</si>
  <si>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</si>
  <si>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</si>
  <si>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</si>
  <si>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</si>
  <si>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</si>
  <si>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</si>
  <si>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</si>
  <si>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</si>
  <si>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</si>
  <si>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</si>
  <si>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</si>
  <si>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</si>
  <si>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</si>
  <si>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</si>
  <si>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</si>
  <si>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</si>
  <si>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</si>
  <si>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</si>
  <si>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</si>
  <si>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</si>
  <si>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</si>
  <si>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</si>
  <si>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</si>
  <si>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</si>
  <si>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</si>
  <si>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</si>
  <si>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</si>
  <si>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</si>
  <si>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</si>
  <si>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</si>
  <si>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</si>
  <si>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</si>
  <si>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</si>
  <si>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</si>
  <si>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</si>
  <si>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</si>
  <si>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</si>
  <si>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</si>
  <si>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</si>
  <si>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</si>
  <si>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</si>
  <si>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</si>
  <si>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</si>
  <si>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</si>
  <si>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</si>
  <si>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</si>
  <si>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</si>
  <si>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</si>
  <si>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</si>
  <si>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</si>
  <si>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</si>
  <si>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</si>
  <si>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</si>
  <si>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</si>
  <si>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</si>
  <si>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</si>
  <si>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</si>
  <si>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</si>
  <si>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</si>
  <si>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</si>
  <si>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</si>
  <si>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</si>
  <si>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</si>
  <si>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</si>
  <si>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</si>
  <si>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</si>
  <si>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</si>
  <si>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</si>
  <si>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</si>
  <si>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</si>
  <si>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</si>
  <si>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</si>
  <si>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</si>
  <si>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</si>
  <si>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</si>
  <si>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</si>
  <si>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</si>
  <si>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</si>
  <si>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</si>
  <si>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</si>
  <si>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</si>
  <si>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</si>
  <si>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</si>
  <si>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</si>
  <si>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</si>
  <si>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</si>
  <si>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</si>
  <si>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</si>
  <si>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</si>
  <si>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</si>
  <si>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</si>
  <si>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</si>
  <si>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</si>
  <si>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</si>
  <si>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</si>
  <si>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</si>
  <si>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</si>
  <si>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</si>
  <si>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</si>
  <si>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</si>
  <si>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</si>
  <si>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</si>
  <si>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</si>
  <si>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</si>
  <si>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</si>
  <si>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</si>
  <si>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</si>
  <si>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</si>
  <si>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</si>
  <si>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</si>
  <si>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</si>
  <si>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</si>
  <si>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</si>
  <si>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</si>
  <si>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</si>
  <si>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</si>
  <si>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</si>
  <si>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</si>
  <si>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</si>
  <si>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</si>
  <si>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</si>
  <si>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</si>
  <si>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</si>
  <si>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</si>
  <si>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</si>
  <si>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</si>
  <si>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</si>
  <si>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</si>
  <si>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</si>
  <si>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</si>
  <si>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</si>
  <si>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</si>
  <si>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</si>
  <si>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</si>
  <si>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</si>
  <si>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</si>
  <si>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</si>
  <si>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</si>
  <si>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</si>
  <si>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</si>
  <si>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</si>
  <si>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</si>
  <si>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</si>
  <si>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</si>
  <si>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</si>
  <si>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</si>
  <si>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</si>
  <si>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</si>
  <si>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</si>
  <si>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</si>
  <si>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</si>
  <si>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</si>
  <si>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</si>
  <si>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</si>
  <si>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</si>
  <si>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</si>
  <si>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</si>
  <si>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</si>
  <si>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</si>
  <si>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</si>
  <si>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</si>
  <si>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</si>
  <si>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</si>
  <si>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</si>
  <si>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</si>
  <si>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</si>
  <si>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</si>
  <si>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</si>
  <si>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</si>
  <si>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</si>
  <si>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</si>
  <si>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</si>
  <si>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</si>
  <si>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</si>
  <si>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</si>
  <si>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</si>
  <si>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</si>
  <si>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</si>
  <si>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</si>
  <si>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</si>
  <si>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</si>
  <si>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</si>
  <si>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</si>
  <si>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</si>
  <si>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</si>
  <si>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</si>
  <si>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</si>
  <si>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</si>
  <si>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</si>
  <si>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</si>
  <si>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</si>
  <si>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</si>
  <si>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</si>
  <si>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</si>
  <si>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</si>
  <si>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</si>
  <si>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</si>
  <si>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</si>
  <si>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</si>
  <si>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</si>
  <si>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</si>
  <si>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</si>
  <si>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</si>
  <si>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</si>
  <si>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</si>
  <si>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</si>
  <si>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</si>
  <si>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</si>
  <si>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</si>
  <si>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</si>
  <si>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</si>
  <si>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</si>
  <si>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</si>
  <si>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</si>
  <si>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</si>
  <si>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</si>
  <si>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</si>
  <si>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</si>
  <si>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</si>
  <si>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</si>
  <si>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</si>
  <si>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</si>
  <si>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</si>
  <si>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</si>
  <si>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</si>
  <si>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</si>
  <si>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</si>
  <si>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</si>
  <si>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</si>
  <si>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</si>
  <si>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</si>
  <si>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</si>
  <si>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</si>
  <si>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</si>
  <si>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</si>
  <si>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</si>
  <si>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</si>
  <si>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</si>
  <si>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</si>
  <si>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</si>
  <si>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</si>
  <si>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</si>
  <si>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</si>
  <si>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</si>
  <si>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</si>
  <si>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</si>
  <si>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</si>
  <si>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</si>
  <si>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</si>
  <si>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</si>
  <si>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</si>
  <si>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</si>
  <si>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</si>
  <si>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</si>
  <si>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</si>
  <si>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</si>
  <si>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</si>
  <si>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</si>
  <si>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</si>
  <si>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</si>
  <si>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</si>
  <si>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</si>
  <si>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</si>
  <si>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</si>
  <si>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</si>
  <si>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</si>
  <si>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</si>
  <si>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</si>
  <si>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</si>
  <si>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</si>
  <si>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</si>
  <si>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</si>
  <si>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</si>
  <si>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</si>
  <si>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</si>
  <si>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</si>
  <si>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</si>
  <si>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</si>
  <si>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</si>
  <si>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</si>
  <si>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</si>
  <si>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</si>
  <si>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</si>
  <si>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</si>
  <si>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</si>
  <si>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</si>
  <si>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</si>
  <si>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</si>
  <si>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</si>
  <si>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</si>
  <si>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</si>
  <si>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</si>
  <si>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</si>
  <si>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</si>
  <si>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</si>
  <si>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</si>
  <si>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</si>
  <si>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</si>
  <si>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</si>
  <si>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</si>
  <si>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</si>
  <si>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</si>
  <si>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</si>
  <si>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</si>
  <si>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</si>
  <si>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</si>
  <si>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</si>
  <si>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</si>
  <si>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</si>
  <si>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</si>
  <si>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</si>
  <si>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</si>
  <si>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</si>
  <si>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</si>
  <si>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</si>
  <si>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</si>
  <si>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</si>
  <si>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</si>
  <si>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</si>
  <si>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</si>
  <si>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</si>
  <si>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</si>
  <si>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</si>
  <si>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</si>
  <si>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</si>
  <si>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</si>
  <si>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</si>
  <si>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</si>
  <si>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</si>
  <si>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</si>
  <si>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</si>
  <si>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</si>
  <si>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</si>
  <si>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</si>
  <si>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</si>
  <si>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</si>
  <si>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</si>
  <si>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</si>
  <si>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</si>
  <si>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</si>
  <si>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</si>
  <si>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</si>
  <si>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</si>
  <si>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</si>
  <si>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</si>
  <si>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</si>
  <si>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</si>
  <si>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</si>
  <si>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</si>
  <si>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</si>
  <si>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</si>
  <si>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</si>
  <si>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</si>
  <si>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</si>
  <si>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</si>
  <si>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</si>
  <si>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</si>
  <si>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</si>
  <si>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</si>
  <si>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</si>
  <si>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</si>
  <si>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</si>
  <si>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</si>
  <si>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</si>
  <si>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</si>
  <si>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</si>
  <si>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</si>
  <si>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</si>
  <si>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</si>
  <si>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</si>
  <si>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</si>
  <si>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</si>
  <si>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</si>
  <si>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</si>
  <si>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</si>
  <si>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</si>
  <si>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</si>
  <si>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</si>
  <si>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</si>
  <si>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</si>
  <si>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</si>
  <si>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</si>
  <si>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</si>
  <si>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</si>
  <si>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</si>
  <si>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</si>
  <si>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</si>
  <si>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</si>
  <si>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</si>
  <si>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</si>
  <si>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</si>
  <si>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</si>
  <si>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</si>
  <si>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</si>
  <si>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</si>
  <si>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</si>
  <si>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</si>
  <si>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</si>
  <si>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</si>
  <si>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</si>
  <si>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</si>
  <si>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</si>
  <si>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</si>
  <si>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</si>
  <si>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</si>
  <si>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</si>
  <si>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</si>
  <si>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</si>
  <si>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</si>
  <si>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</si>
  <si>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</si>
  <si>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</si>
  <si>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</si>
  <si>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</si>
  <si>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</si>
  <si>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</si>
  <si>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</si>
  <si>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</si>
  <si>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</si>
  <si>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</si>
  <si>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</si>
  <si>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</si>
  <si>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</si>
  <si>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</si>
  <si>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</si>
  <si>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</si>
  <si>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</si>
  <si>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</si>
  <si>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</si>
  <si>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</si>
  <si>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</si>
  <si>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</si>
  <si>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</si>
  <si>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</si>
  <si>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</si>
  <si>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</si>
  <si>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</si>
  <si>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</si>
  <si>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</si>
  <si>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</si>
  <si>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</si>
  <si>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</si>
  <si>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</si>
  <si>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</si>
  <si>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</si>
  <si>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</si>
  <si>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</si>
  <si>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</si>
  <si>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</si>
  <si>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</si>
  <si>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</si>
  <si>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</si>
  <si>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</si>
  <si>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</si>
  <si>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</si>
  <si>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</si>
  <si>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</si>
  <si>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</si>
  <si>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</si>
  <si>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</si>
  <si>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</si>
  <si>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</si>
  <si>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</si>
  <si>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</si>
  <si>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</si>
  <si>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</si>
  <si>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</si>
  <si>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</si>
  <si>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</si>
  <si>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</si>
  <si>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</si>
  <si>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</si>
  <si>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</si>
  <si>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</si>
  <si>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</si>
  <si>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</si>
  <si>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</si>
  <si>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</si>
  <si>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</si>
  <si>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</si>
  <si>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</si>
  <si>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</si>
  <si>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</si>
  <si>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</si>
  <si>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</si>
  <si>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</si>
  <si>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</si>
  <si>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</si>
  <si>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</si>
  <si>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</si>
  <si>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</si>
  <si>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</si>
  <si>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</si>
  <si>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</si>
  <si>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</si>
  <si>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</si>
  <si>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</si>
  <si>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</si>
  <si>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</si>
  <si>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</si>
  <si>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</si>
  <si>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</si>
  <si>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</si>
  <si>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</si>
  <si>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</si>
  <si>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</si>
  <si>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</si>
  <si>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</si>
  <si>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</si>
  <si>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</si>
  <si>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</si>
  <si>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</si>
  <si>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</si>
  <si>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</si>
  <si>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</si>
  <si>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</si>
  <si>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</si>
  <si>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</si>
  <si>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</si>
  <si>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</si>
  <si>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</si>
  <si>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</si>
  <si>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</si>
  <si>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</si>
  <si>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</si>
  <si>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</si>
  <si>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</si>
  <si>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</si>
  <si>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</si>
  <si>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</si>
  <si>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</si>
  <si>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</si>
  <si>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</si>
  <si>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</si>
  <si>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</si>
  <si>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</si>
  <si>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</si>
  <si>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</si>
  <si>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</si>
  <si>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</si>
  <si>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</si>
  <si>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</si>
  <si>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</si>
  <si>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</si>
  <si>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</si>
  <si>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</si>
  <si>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</si>
  <si>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</si>
  <si>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</si>
  <si>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</si>
  <si>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</si>
  <si>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</si>
  <si>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</si>
  <si>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</si>
  <si>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</si>
  <si>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</si>
  <si>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</si>
  <si>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</si>
  <si>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</si>
  <si>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</si>
  <si>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</si>
  <si>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</si>
  <si>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</si>
  <si>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</si>
  <si>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</si>
  <si>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</si>
  <si>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</si>
  <si>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</si>
  <si>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</si>
  <si>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</si>
  <si>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</si>
  <si>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</si>
  <si>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</si>
  <si>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</si>
  <si>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</si>
  <si>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</si>
  <si>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</si>
  <si>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</si>
  <si>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</si>
  <si>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</si>
  <si>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</si>
  <si>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</si>
  <si>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</si>
  <si>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</si>
  <si>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</si>
  <si>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</si>
  <si>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</si>
  <si>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</si>
  <si>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</si>
  <si>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</si>
  <si>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</si>
  <si>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</si>
  <si>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</si>
  <si>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</si>
  <si>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</si>
  <si>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</si>
  <si>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</si>
  <si>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</si>
  <si>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</si>
  <si>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</si>
  <si>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</si>
  <si>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</si>
  <si>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</si>
  <si>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</si>
  <si>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</si>
  <si>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</si>
  <si>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</si>
  <si>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</si>
  <si>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</si>
  <si>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</si>
  <si>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</si>
  <si>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</si>
  <si>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</si>
  <si>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</si>
  <si>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</si>
  <si>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</si>
  <si>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</si>
  <si>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</si>
  <si>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</si>
  <si>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</si>
  <si>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</si>
  <si>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</si>
  <si>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</si>
  <si>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</si>
  <si>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</si>
  <si>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</si>
  <si>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</si>
  <si>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</si>
  <si>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</si>
  <si>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</si>
  <si>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</si>
  <si>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</si>
  <si>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</si>
  <si>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</si>
  <si>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</si>
  <si>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</si>
  <si>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</si>
  <si>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</si>
  <si>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</si>
  <si>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</si>
  <si>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</si>
  <si>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</si>
  <si>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</si>
  <si>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</si>
  <si>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</si>
  <si>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</si>
  <si>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</si>
  <si>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</si>
  <si>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</si>
  <si>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</si>
  <si>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</si>
  <si>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</si>
  <si>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</si>
  <si>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</si>
  <si>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</si>
  <si>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</si>
  <si>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</si>
  <si>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</si>
  <si>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</si>
  <si>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</si>
  <si>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</si>
  <si>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</si>
  <si>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</si>
  <si>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</si>
  <si>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</si>
  <si>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</si>
  <si>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</si>
  <si>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</si>
  <si>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</si>
  <si>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</si>
  <si>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</si>
  <si>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</si>
  <si>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</si>
  <si>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</si>
  <si>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</si>
  <si>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</si>
  <si>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</si>
  <si>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</si>
  <si>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</si>
  <si>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</si>
  <si>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</si>
  <si>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</si>
  <si>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</si>
  <si>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</si>
  <si>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</si>
  <si>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</si>
  <si>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</si>
  <si>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</si>
  <si>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</si>
  <si>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</si>
  <si>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</si>
  <si>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</si>
  <si>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</si>
  <si>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</si>
  <si>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</si>
  <si>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</si>
  <si>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</si>
  <si>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</si>
  <si>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</si>
  <si>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</si>
  <si>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</si>
  <si>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</si>
  <si>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</si>
  <si>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</si>
  <si>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</si>
  <si>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</si>
  <si>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</si>
  <si>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</si>
  <si>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</si>
  <si>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</si>
  <si>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</si>
  <si>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</si>
  <si>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</si>
  <si>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</si>
  <si>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</si>
  <si>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</si>
  <si>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</si>
  <si>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</si>
  <si>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</si>
  <si>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</si>
  <si>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</si>
  <si>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</si>
  <si>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</si>
  <si>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</si>
  <si>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</si>
  <si>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</si>
  <si>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</si>
  <si>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</si>
  <si>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</si>
  <si>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</si>
  <si>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</si>
  <si>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</si>
  <si>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</si>
  <si>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</si>
  <si>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</si>
  <si>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</si>
  <si>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</si>
  <si>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</si>
  <si>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</si>
  <si>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</si>
  <si>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</si>
  <si>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</si>
  <si>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</si>
  <si>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</si>
  <si>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</si>
  <si>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</si>
  <si>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</si>
  <si>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</si>
  <si>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</si>
  <si>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</si>
  <si>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</si>
  <si>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</si>
  <si>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</si>
  <si>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</si>
  <si>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</si>
  <si>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</si>
  <si>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</si>
  <si>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</si>
  <si>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</si>
  <si>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</si>
  <si>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</si>
  <si>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</si>
  <si>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</si>
  <si>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</si>
  <si>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</si>
  <si>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</si>
  <si>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</si>
  <si>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</si>
  <si>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</si>
  <si>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</si>
  <si>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</si>
  <si>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</si>
  <si>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</si>
  <si>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</si>
  <si>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</si>
  <si>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</si>
  <si>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</si>
  <si>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</si>
  <si>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</si>
  <si>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</si>
  <si>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</si>
  <si>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</si>
  <si>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</si>
  <si>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</si>
  <si>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</si>
  <si>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</si>
  <si>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</si>
  <si>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</si>
  <si>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</si>
  <si>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</si>
  <si>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</si>
  <si>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</si>
  <si>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</si>
  <si>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</si>
  <si>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</si>
  <si>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</si>
  <si>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</si>
  <si>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</si>
  <si>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</si>
  <si>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</si>
  <si>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</si>
  <si>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</si>
  <si>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</si>
  <si>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</si>
  <si>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</si>
  <si>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</si>
  <si>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</si>
  <si>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</si>
  <si>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</si>
  <si>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</si>
  <si>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</si>
  <si>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</si>
  <si>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</si>
  <si>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</si>
  <si>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</si>
  <si>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</si>
  <si>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</si>
  <si>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</si>
  <si>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</si>
  <si>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</si>
  <si>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</si>
  <si>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</si>
  <si>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</si>
  <si>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</si>
  <si>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</si>
  <si>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</si>
  <si>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</si>
  <si>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</si>
  <si>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</si>
  <si>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</si>
  <si>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</si>
  <si>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</si>
  <si>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</si>
  <si>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</si>
  <si>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</si>
  <si>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</si>
  <si>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</si>
  <si>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</si>
  <si>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</si>
  <si>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</si>
  <si>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</si>
  <si>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</si>
  <si>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</si>
  <si>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</si>
  <si>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</si>
  <si>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</si>
  <si>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</si>
  <si>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</si>
  <si>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</si>
  <si>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</si>
  <si>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</si>
  <si>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</si>
  <si>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</si>
  <si>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</si>
  <si>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</si>
  <si>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</si>
  <si>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</si>
  <si>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</si>
  <si>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</si>
  <si>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</si>
  <si>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</si>
  <si>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</si>
  <si>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</si>
  <si>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</si>
  <si>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</si>
  <si>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</si>
  <si>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</si>
  <si>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</si>
  <si>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</si>
  <si>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</si>
  <si>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</si>
  <si>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</si>
  <si>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</si>
  <si>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</si>
  <si>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</si>
  <si>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</si>
  <si>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</si>
  <si>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</si>
  <si>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</si>
  <si>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</si>
  <si>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</si>
  <si>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</si>
  <si>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</si>
  <si>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</si>
  <si>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</si>
  <si>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</si>
  <si>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</si>
  <si>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</si>
  <si>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</si>
  <si>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</si>
  <si>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</si>
  <si>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</si>
  <si>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</si>
  <si>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</si>
  <si>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</si>
  <si>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</si>
  <si>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</si>
  <si>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</si>
  <si>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</si>
  <si>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</si>
  <si>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</si>
  <si>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</si>
  <si>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</si>
  <si>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</si>
  <si>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</si>
  <si>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</si>
  <si>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</si>
  <si>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</si>
  <si>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</si>
  <si>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</si>
  <si>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</si>
  <si>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</si>
  <si>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</si>
  <si>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</si>
  <si>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</si>
  <si>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</si>
  <si>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</si>
  <si>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</si>
  <si>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</si>
  <si>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</si>
  <si>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</si>
  <si>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</si>
  <si>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</si>
  <si>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</si>
  <si>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</si>
  <si>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</si>
  <si>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</si>
  <si>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</si>
  <si>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</si>
  <si>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</si>
  <si>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</si>
  <si>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</si>
  <si>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</si>
  <si>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</si>
  <si>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</si>
  <si>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</si>
  <si>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</si>
  <si>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</si>
  <si>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</si>
  <si>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</si>
  <si>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</si>
  <si>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</si>
  <si>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</si>
  <si>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</si>
  <si>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</si>
  <si>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</si>
  <si>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</si>
  <si>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</si>
  <si>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</si>
  <si>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</si>
  <si>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</si>
  <si>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</si>
  <si>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</si>
  <si>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</si>
  <si>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</si>
  <si>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</si>
  <si>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</si>
  <si>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</si>
  <si>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</si>
  <si>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</si>
  <si>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</si>
  <si>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</si>
  <si>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</si>
  <si>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</si>
  <si>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</si>
  <si>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</si>
  <si>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</si>
  <si>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</si>
  <si>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</si>
  <si>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</si>
  <si>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</si>
  <si>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</si>
  <si>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</si>
  <si>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</si>
  <si>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</si>
  <si>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</si>
  <si>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</si>
  <si>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</si>
  <si>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</si>
  <si>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</si>
  <si>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</si>
  <si>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</si>
  <si>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</si>
  <si>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</si>
  <si>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</si>
  <si>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</si>
  <si>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</si>
  <si>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</si>
  <si>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</si>
  <si>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</si>
  <si>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</si>
  <si>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</si>
  <si>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</si>
  <si>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</si>
  <si>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</si>
  <si>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</si>
  <si>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</si>
  <si>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</si>
  <si>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</si>
  <si>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</si>
  <si>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</si>
  <si>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</si>
  <si>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</si>
  <si>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</si>
  <si>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</si>
  <si>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</si>
  <si>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</si>
  <si>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</si>
  <si>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</si>
  <si>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</si>
  <si>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</si>
  <si>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</si>
  <si>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</si>
  <si>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</si>
  <si>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</si>
  <si>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</si>
  <si>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</si>
  <si>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</si>
  <si>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</si>
  <si>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</si>
  <si>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</si>
  <si>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</si>
  <si>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</si>
  <si>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</si>
  <si>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</si>
  <si>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</si>
  <si>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</si>
  <si>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</si>
  <si>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</si>
  <si>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</si>
  <si>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</si>
  <si>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</si>
  <si>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</si>
  <si>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</si>
  <si>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</si>
  <si>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</si>
  <si>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</si>
  <si>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</si>
  <si>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</si>
  <si>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</si>
  <si>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</si>
  <si>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</si>
  <si>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</si>
  <si>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</si>
  <si>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</si>
  <si>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</si>
  <si>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</si>
  <si>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</si>
  <si>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</si>
  <si>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</si>
  <si>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</si>
  <si>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</si>
  <si>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</si>
  <si>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</si>
  <si>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</si>
  <si>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</si>
  <si>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</si>
  <si>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</si>
  <si>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</si>
  <si>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</si>
  <si>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</si>
  <si>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</si>
  <si>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</si>
  <si>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</si>
  <si>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</si>
  <si>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</si>
  <si>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</si>
  <si>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</si>
  <si>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</si>
  <si>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</si>
  <si>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</si>
  <si>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</si>
  <si>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</si>
  <si>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</si>
  <si>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</si>
  <si>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</si>
  <si>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</si>
  <si>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</si>
  <si>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</si>
  <si>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</si>
  <si>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</si>
  <si>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</si>
  <si>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</si>
  <si>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</si>
  <si>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</si>
  <si>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</si>
  <si>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</si>
  <si>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</si>
  <si>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</si>
  <si>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</si>
  <si>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</si>
  <si>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</si>
  <si>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</si>
  <si>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</si>
  <si>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</si>
  <si>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</si>
  <si>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</si>
  <si>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</si>
  <si>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</si>
  <si>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</si>
  <si>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</si>
  <si>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</si>
  <si>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</si>
  <si>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</si>
  <si>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</si>
  <si>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</si>
  <si>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</si>
  <si>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</si>
  <si>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</si>
  <si>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</si>
  <si>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</si>
  <si>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</si>
  <si>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</si>
  <si>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</si>
  <si>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</si>
  <si>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</si>
  <si>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</si>
  <si>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</si>
  <si>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</si>
  <si>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</si>
  <si>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</si>
  <si>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</si>
  <si>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</si>
  <si>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</si>
  <si>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</si>
  <si>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</si>
  <si>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</si>
  <si>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</si>
  <si>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</si>
  <si>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</si>
  <si>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</si>
  <si>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</si>
  <si>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</si>
  <si>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</si>
  <si>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</si>
  <si>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</si>
  <si>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</si>
  <si>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</si>
  <si>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</si>
  <si>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</si>
  <si>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</si>
  <si>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</si>
  <si>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</si>
  <si>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</si>
  <si>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</si>
  <si>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</si>
  <si>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</si>
  <si>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</si>
  <si>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</si>
  <si>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</si>
  <si>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</si>
  <si>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</si>
  <si>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</si>
  <si>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</si>
  <si>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</si>
  <si>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</si>
  <si>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</si>
  <si>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</si>
  <si>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</si>
  <si>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</si>
  <si>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</si>
  <si>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</si>
  <si>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</si>
  <si>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</si>
  <si>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</si>
  <si>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</si>
  <si>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</si>
  <si>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</si>
  <si>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</si>
  <si>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</si>
  <si>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</si>
  <si>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</si>
  <si>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</si>
  <si>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</si>
  <si>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</si>
  <si>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</si>
  <si>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</si>
  <si>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</si>
  <si>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</si>
  <si>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</si>
  <si>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</si>
  <si>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</si>
  <si>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</si>
  <si>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</si>
  <si>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</si>
  <si>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</si>
  <si>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</si>
  <si>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</si>
  <si>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</si>
  <si>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</si>
  <si>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</si>
  <si>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</si>
  <si>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</si>
  <si>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</si>
  <si>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</si>
  <si>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</si>
  <si>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</si>
  <si>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</si>
  <si>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</si>
  <si>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</si>
  <si>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</si>
  <si>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</si>
  <si>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</si>
  <si>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</si>
  <si>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</si>
  <si>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</si>
  <si>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</si>
  <si>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</si>
  <si>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</si>
  <si>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</si>
  <si>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</si>
  <si>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</si>
  <si>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</si>
  <si>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</si>
  <si>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</si>
  <si>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</si>
  <si>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</si>
  <si>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</si>
  <si>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</si>
  <si>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</si>
  <si>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</si>
  <si>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</si>
  <si>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</si>
  <si>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</si>
  <si>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</si>
  <si>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</si>
  <si>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</si>
  <si>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</si>
  <si>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</si>
  <si>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</si>
  <si>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</si>
  <si>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</si>
  <si>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</si>
  <si>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</si>
  <si>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</si>
  <si>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</si>
  <si>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</si>
  <si>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</si>
  <si>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</si>
  <si>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</si>
  <si>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</si>
  <si>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</si>
  <si>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</si>
  <si>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</si>
  <si>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</si>
  <si>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</si>
  <si>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</si>
  <si>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</si>
  <si>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</si>
  <si>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</si>
  <si>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</si>
  <si>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</si>
  <si>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</si>
  <si>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</si>
  <si>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</si>
  <si>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</si>
  <si>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</si>
  <si>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</si>
  <si>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</si>
  <si>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</si>
  <si>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</si>
  <si>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</si>
  <si>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</si>
  <si>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</si>
  <si>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</si>
  <si>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</si>
  <si>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</si>
  <si>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</si>
  <si>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</si>
  <si>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</si>
  <si>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</si>
  <si>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</si>
  <si>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</si>
  <si>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</si>
  <si>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</si>
  <si>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</si>
  <si>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</si>
  <si>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</si>
  <si>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</si>
  <si>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</si>
  <si>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</si>
  <si>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</si>
  <si>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</si>
  <si>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</si>
  <si>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</si>
  <si>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</si>
  <si>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</si>
  <si>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</si>
  <si>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</si>
  <si>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</si>
  <si>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</si>
  <si>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</si>
  <si>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</si>
  <si>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</si>
  <si>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</si>
  <si>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</si>
  <si>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</si>
  <si>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</si>
  <si>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</si>
  <si>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</si>
  <si>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</si>
  <si>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</si>
  <si>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</si>
  <si>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</si>
  <si>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</si>
  <si>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</si>
  <si>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</si>
  <si>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</si>
  <si>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</si>
  <si>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</si>
  <si>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</si>
  <si>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</si>
  <si>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</si>
  <si>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</si>
  <si>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</si>
  <si>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</si>
  <si>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</si>
  <si>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</si>
  <si>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</si>
  <si>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</si>
  <si>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</si>
  <si>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</si>
  <si>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</si>
  <si>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</si>
  <si>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</si>
  <si>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</si>
  <si>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</si>
  <si>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</si>
  <si>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</si>
  <si>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</si>
  <si>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</si>
  <si>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</si>
  <si>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</si>
  <si>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</si>
  <si>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</si>
  <si>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</si>
  <si>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</si>
  <si>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</si>
  <si>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</si>
  <si>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</si>
  <si>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</si>
  <si>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</si>
  <si>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</si>
  <si>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</si>
  <si>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</si>
  <si>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</si>
  <si>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</si>
  <si>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</si>
  <si>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</si>
  <si>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</si>
  <si>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</si>
  <si>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</si>
  <si>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</si>
  <si>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</si>
  <si>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</si>
  <si>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</si>
  <si>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</si>
  <si>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</si>
  <si>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</si>
  <si>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</si>
  <si>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</si>
  <si>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</si>
  <si>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</si>
  <si>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</si>
  <si>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</si>
  <si>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</si>
  <si>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</si>
  <si>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</si>
  <si>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</si>
  <si>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</si>
  <si>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</si>
  <si>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</si>
  <si>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</si>
  <si>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</si>
  <si>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</si>
  <si>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</si>
  <si>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</si>
  <si>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</si>
  <si>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</si>
  <si>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</si>
  <si>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</si>
  <si>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</si>
  <si>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</si>
  <si>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</si>
  <si>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</si>
  <si>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</si>
  <si>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</si>
  <si>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</si>
  <si>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</si>
  <si>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</si>
  <si>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</si>
  <si>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</si>
  <si>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</si>
  <si>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</si>
  <si>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</si>
  <si>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</si>
  <si>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</si>
  <si>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</si>
  <si>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</si>
  <si>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</si>
  <si>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</si>
  <si>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</si>
  <si>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</si>
  <si>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</si>
  <si>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</si>
  <si>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</si>
  <si>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</si>
  <si>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</si>
  <si>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</si>
  <si>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</si>
  <si>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</si>
  <si>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</si>
  <si>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</si>
  <si>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</si>
  <si>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</si>
  <si>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</si>
  <si>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</si>
  <si>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</si>
  <si>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</si>
  <si>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</si>
  <si>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</si>
  <si>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</si>
  <si>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</si>
  <si>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</si>
  <si>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</si>
  <si>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</si>
  <si>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</si>
  <si>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</si>
  <si>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</si>
  <si>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</si>
  <si>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</si>
  <si>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</si>
  <si>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</si>
  <si>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</si>
  <si>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</si>
  <si>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</si>
  <si>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</si>
  <si>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</si>
  <si>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</si>
  <si>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</si>
  <si>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</si>
  <si>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</si>
  <si>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</si>
  <si>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</si>
  <si>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</si>
  <si>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</si>
  <si>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</si>
  <si>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</si>
  <si>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</si>
  <si>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</si>
  <si>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</si>
  <si>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</si>
  <si>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</si>
  <si>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</si>
  <si>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</si>
  <si>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</si>
  <si>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</si>
  <si>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</si>
  <si>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</si>
  <si>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</si>
  <si>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</si>
  <si>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</si>
  <si>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</si>
  <si>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</si>
  <si>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</si>
  <si>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</si>
  <si>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</si>
  <si>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</si>
  <si>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</si>
  <si>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</si>
  <si>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</si>
  <si>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</si>
  <si>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</si>
  <si>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</si>
  <si>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</si>
  <si>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</si>
  <si>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</si>
  <si>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</si>
  <si>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</si>
  <si>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</si>
  <si>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</si>
  <si>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</si>
  <si>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</si>
  <si>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</si>
  <si>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</si>
  <si>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</si>
  <si>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</si>
  <si>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</si>
  <si>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</si>
  <si>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</si>
  <si>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</si>
  <si>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</si>
  <si>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</si>
  <si>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</si>
  <si>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</si>
  <si>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</si>
  <si>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</si>
  <si>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</si>
  <si>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</si>
  <si>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</si>
  <si>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</si>
  <si>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</si>
  <si>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</si>
  <si>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</si>
  <si>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</si>
  <si>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</si>
  <si>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</si>
  <si>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</si>
  <si>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</si>
  <si>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</si>
  <si>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</si>
  <si>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</si>
  <si>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</si>
  <si>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</si>
  <si>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</si>
  <si>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</si>
  <si>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</si>
  <si>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</si>
  <si>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</si>
  <si>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</si>
  <si>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</si>
  <si>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</si>
  <si>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</si>
  <si>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</si>
  <si>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</si>
  <si>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</si>
  <si>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</si>
  <si>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</si>
  <si>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</si>
  <si>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</si>
  <si>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</si>
  <si>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</si>
  <si>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</si>
  <si>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</si>
  <si>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</si>
  <si>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</si>
  <si>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</si>
  <si>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</si>
  <si>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</si>
  <si>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</si>
  <si>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</si>
  <si>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</si>
  <si>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</si>
  <si>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</si>
  <si>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</si>
  <si>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</si>
  <si>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</si>
  <si>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</si>
  <si>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</si>
  <si>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</si>
  <si>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</si>
  <si>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</si>
  <si>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</si>
  <si>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</si>
  <si>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</si>
  <si>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</si>
  <si>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</si>
  <si>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</si>
  <si>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</si>
  <si>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</si>
  <si>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</si>
  <si>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</si>
  <si>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</si>
  <si>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</si>
  <si>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</si>
  <si>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</si>
  <si>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</si>
  <si>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</si>
  <si>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</si>
  <si>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</si>
  <si>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</si>
  <si>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</si>
  <si>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</si>
  <si>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</si>
  <si>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</si>
  <si>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</si>
  <si>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</si>
  <si>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</si>
  <si>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</si>
  <si>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</si>
  <si>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</si>
  <si>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</si>
  <si>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</si>
  <si>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</si>
  <si>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</si>
  <si>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</si>
  <si>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</si>
  <si>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</si>
  <si>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</si>
  <si>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</si>
  <si>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</si>
  <si>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</si>
  <si>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</si>
  <si>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</si>
  <si>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</si>
  <si>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</si>
  <si>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</si>
  <si>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</si>
  <si>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</si>
  <si>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</si>
  <si>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</si>
  <si>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</si>
  <si>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</si>
  <si>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</si>
  <si>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</si>
  <si>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</si>
  <si>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</si>
  <si>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</si>
  <si>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</si>
  <si>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</si>
  <si>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</si>
  <si>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</si>
  <si>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</si>
  <si>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</si>
  <si>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</si>
  <si>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</si>
  <si>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</si>
  <si>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</si>
  <si>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</si>
  <si>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</si>
  <si>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</si>
  <si>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</si>
  <si>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</si>
  <si>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</si>
  <si>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</si>
  <si>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</si>
  <si>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</si>
  <si>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</si>
  <si>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</si>
  <si>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</si>
  <si>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</si>
  <si>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</si>
  <si>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</si>
  <si>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</si>
  <si>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</si>
  <si>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</si>
  <si>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</si>
  <si>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</si>
  <si>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</si>
  <si>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</si>
  <si>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</si>
  <si>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</si>
  <si>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</si>
  <si>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</si>
  <si>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</si>
  <si>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</si>
  <si>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</si>
  <si>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</si>
  <si>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</si>
  <si>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</si>
  <si>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</si>
  <si>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</si>
  <si>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</si>
  <si>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</si>
  <si>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</si>
  <si>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</si>
  <si>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</si>
  <si>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</si>
  <si>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</si>
  <si>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</si>
  <si>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</si>
  <si>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</si>
  <si>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</si>
  <si>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</si>
  <si>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</si>
  <si>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</si>
  <si>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</si>
  <si>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</si>
  <si>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</si>
  <si>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</si>
  <si>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</si>
  <si>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</si>
  <si>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</si>
  <si>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</si>
  <si>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</si>
  <si>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</si>
  <si>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</si>
  <si>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</si>
  <si>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</si>
  <si>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</si>
  <si>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</si>
  <si>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</si>
  <si>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</si>
  <si>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</si>
  <si>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</si>
  <si>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</si>
  <si>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</si>
  <si>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</si>
  <si>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</si>
  <si>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</si>
  <si>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</si>
  <si>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</si>
  <si>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</si>
  <si>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</si>
  <si>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</si>
  <si>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</si>
  <si>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</si>
  <si>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</si>
  <si>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</si>
  <si>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</si>
  <si>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</si>
  <si>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</si>
  <si>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</si>
  <si>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</si>
  <si>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</si>
  <si>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</si>
  <si>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</si>
  <si>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</si>
  <si>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</si>
  <si>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</si>
  <si>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</si>
  <si>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</si>
  <si>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</si>
  <si>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</si>
  <si>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</si>
  <si>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</si>
  <si>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</si>
  <si>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</si>
  <si>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</si>
  <si>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</si>
  <si>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</si>
  <si>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</si>
  <si>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</si>
  <si>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</si>
  <si>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</si>
  <si>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</si>
  <si>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</si>
  <si>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</si>
  <si>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</si>
  <si>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</si>
  <si>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</si>
  <si>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</si>
  <si>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</si>
  <si>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</si>
  <si>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</si>
  <si>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</si>
  <si>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</si>
  <si>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</si>
  <si>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</si>
  <si>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</si>
  <si>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</si>
  <si>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</si>
  <si>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</si>
  <si>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</si>
  <si>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</si>
  <si>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</si>
  <si>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</si>
  <si>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</si>
  <si>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</si>
  <si>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</si>
  <si>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</si>
  <si>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</si>
  <si>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</si>
  <si>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</si>
  <si>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</si>
  <si>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</si>
  <si>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</si>
  <si>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</si>
  <si>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</si>
  <si>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</si>
  <si>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</si>
  <si>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</si>
  <si>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</si>
  <si>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</si>
  <si>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</si>
  <si>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</si>
  <si>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</si>
  <si>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</si>
  <si>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</si>
  <si>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</si>
  <si>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</si>
  <si>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</si>
  <si>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</si>
  <si>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</si>
  <si>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</si>
  <si>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</si>
  <si>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</si>
  <si>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</si>
  <si>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</si>
  <si>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</si>
  <si>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</si>
  <si>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</si>
  <si>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</si>
  <si>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</si>
  <si>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</si>
  <si>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</si>
  <si>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</si>
  <si>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</si>
  <si>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</si>
  <si>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</si>
  <si>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</si>
  <si>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</si>
  <si>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</si>
  <si>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</si>
  <si>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</si>
  <si>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</si>
  <si>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</si>
  <si>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</si>
  <si>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</si>
  <si>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</si>
  <si>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</si>
  <si>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</si>
  <si>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</si>
  <si>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</si>
  <si>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</si>
  <si>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</si>
  <si>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</si>
  <si>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</si>
  <si>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</si>
  <si>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</si>
  <si>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</si>
  <si>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</si>
  <si>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</si>
  <si>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</si>
  <si>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</si>
  <si>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</si>
  <si>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</si>
  <si>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</si>
  <si>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</si>
  <si>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</si>
  <si>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</si>
  <si>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</si>
  <si>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</si>
  <si>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</si>
  <si>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</si>
  <si>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</si>
  <si>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</si>
  <si>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</si>
  <si>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</si>
  <si>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</si>
  <si>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</si>
  <si>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</si>
  <si>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</si>
  <si>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</si>
  <si>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</si>
  <si>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</si>
  <si>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</si>
  <si>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</si>
  <si>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</si>
  <si>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</si>
  <si>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</si>
  <si>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</si>
  <si>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</si>
  <si>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</si>
  <si>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</si>
  <si>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</si>
  <si>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</si>
  <si>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</si>
  <si>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</si>
  <si>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</si>
  <si>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</si>
  <si>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</si>
  <si>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</si>
  <si>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</si>
  <si>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</si>
  <si>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</si>
  <si>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</si>
  <si>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</si>
  <si>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</si>
  <si>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</si>
  <si>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</si>
  <si>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</si>
  <si>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</si>
  <si>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</si>
  <si>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</si>
  <si>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</si>
  <si>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</si>
  <si>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</si>
  <si>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</si>
  <si>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</si>
  <si>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</si>
  <si>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</si>
  <si>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</si>
  <si>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</si>
  <si>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</si>
  <si>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</si>
  <si>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</si>
  <si>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</si>
  <si>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</si>
  <si>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</si>
  <si>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</si>
  <si>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</si>
  <si>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</si>
  <si>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</si>
  <si>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</si>
  <si>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</si>
  <si>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</si>
  <si>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</si>
  <si>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</si>
  <si>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</si>
  <si>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</si>
  <si>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</si>
  <si>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</si>
  <si>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</si>
  <si>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</si>
  <si>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</si>
  <si>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</si>
  <si>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</si>
  <si>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</si>
  <si>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</si>
  <si>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</si>
  <si>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</si>
  <si>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</si>
  <si>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</si>
  <si>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</si>
  <si>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</si>
  <si>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</si>
  <si>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</si>
  <si>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</si>
  <si>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</si>
  <si>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</si>
  <si>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</si>
  <si>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</si>
  <si>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</si>
  <si>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</si>
  <si>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</si>
  <si>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</si>
  <si>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</si>
  <si>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</si>
  <si>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</si>
  <si>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</si>
  <si>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</si>
  <si>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</si>
  <si>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</si>
  <si>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</si>
  <si>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</si>
  <si>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</si>
  <si>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</si>
  <si>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</si>
  <si>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</si>
  <si>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</si>
  <si>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</si>
  <si>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</si>
  <si>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</si>
  <si>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</si>
  <si>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</si>
  <si>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</si>
  <si>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</si>
  <si>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</si>
  <si>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</si>
  <si>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</si>
  <si>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</si>
  <si>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</si>
  <si>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</si>
  <si>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</si>
  <si>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</si>
  <si>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</si>
  <si>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</si>
  <si>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</si>
  <si>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</si>
  <si>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</si>
  <si>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</si>
  <si>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</si>
  <si>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</si>
  <si>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</si>
  <si>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</si>
  <si>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</si>
  <si>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</si>
  <si>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</si>
  <si>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</si>
  <si>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</si>
  <si>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</si>
  <si>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</si>
  <si>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</si>
  <si>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</si>
  <si>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</si>
  <si>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</si>
  <si>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</si>
  <si>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</si>
  <si>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</si>
  <si>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</si>
  <si>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</si>
  <si>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</si>
  <si>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</si>
  <si>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</si>
  <si>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</si>
  <si>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</si>
  <si>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</si>
  <si>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</si>
  <si>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</si>
  <si>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</si>
  <si>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</si>
  <si>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</si>
  <si>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</si>
  <si>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</si>
  <si>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</si>
  <si>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</si>
  <si>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</si>
  <si>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</si>
  <si>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</si>
  <si>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</si>
  <si>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</si>
  <si>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</si>
  <si>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</si>
  <si>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</si>
  <si>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</si>
  <si>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</si>
  <si>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</si>
  <si>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</si>
  <si>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</si>
  <si>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</si>
  <si>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</si>
  <si>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</si>
  <si>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</si>
  <si>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</si>
  <si>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</si>
  <si>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</si>
  <si>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</si>
  <si>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</si>
  <si>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</si>
  <si>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</si>
  <si>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</si>
  <si>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</si>
  <si>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</si>
  <si>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</si>
  <si>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</si>
  <si>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</si>
  <si>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</si>
  <si>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</si>
  <si>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</si>
  <si>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</si>
  <si>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</si>
  <si>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</si>
  <si>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</si>
  <si>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</si>
  <si>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</si>
  <si>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</si>
  <si>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</si>
  <si>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</si>
  <si>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</si>
  <si>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</si>
  <si>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</si>
  <si>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</si>
  <si>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</si>
  <si>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</si>
  <si>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</si>
  <si>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</si>
  <si>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</si>
  <si>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</si>
  <si>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</si>
  <si>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</si>
  <si>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</si>
  <si>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</si>
  <si>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</si>
  <si>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</si>
  <si>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</si>
  <si>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</si>
  <si>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</si>
  <si>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</si>
  <si>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</si>
  <si>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</si>
  <si>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</si>
  <si>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</si>
  <si>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</si>
  <si>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</si>
  <si>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</si>
  <si>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</si>
  <si>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</si>
  <si>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</si>
  <si>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</si>
  <si>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</si>
  <si>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</si>
  <si>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</si>
  <si>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</si>
  <si>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</si>
  <si>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</si>
  <si>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</si>
  <si>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</si>
  <si>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</si>
  <si>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</si>
  <si>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</si>
  <si>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</si>
  <si>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</si>
  <si>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</si>
  <si>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</si>
  <si>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</si>
  <si>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</si>
  <si>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</si>
  <si>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</si>
  <si>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</si>
  <si>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</si>
  <si>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</si>
  <si>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</si>
  <si>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</si>
  <si>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</si>
  <si>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</si>
  <si>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</si>
  <si>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</si>
  <si>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</si>
  <si>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</si>
  <si>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</si>
  <si>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</si>
  <si>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</si>
  <si>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</si>
  <si>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</si>
  <si>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</si>
  <si>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</si>
  <si>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</si>
  <si>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</si>
  <si>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</si>
  <si>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</si>
  <si>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</si>
  <si>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</si>
  <si>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</si>
  <si>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</si>
  <si>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</si>
  <si>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</si>
  <si>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</si>
  <si>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</si>
  <si>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</si>
  <si>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</si>
  <si>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</si>
  <si>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</si>
  <si>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</si>
  <si>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</si>
  <si>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</si>
  <si>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</si>
  <si>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</si>
  <si>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</si>
  <si>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</si>
  <si>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</si>
  <si>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</si>
  <si>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</si>
  <si>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</si>
  <si>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</si>
  <si>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</si>
  <si>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</si>
  <si>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</si>
  <si>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</si>
  <si>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</si>
  <si>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</si>
  <si>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</si>
  <si>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</si>
  <si>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</si>
  <si>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</si>
  <si>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</si>
  <si>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</si>
  <si>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</si>
  <si>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</si>
  <si>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</si>
  <si>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</si>
  <si>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</si>
  <si>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</si>
  <si>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</si>
  <si>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</si>
  <si>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</si>
  <si>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</si>
  <si>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</si>
  <si>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</si>
  <si>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</si>
  <si>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</si>
  <si>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</si>
  <si>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</si>
  <si>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</si>
  <si>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</si>
  <si>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</si>
  <si>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</si>
  <si>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</si>
  <si>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</si>
  <si>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</si>
  <si>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</si>
  <si>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</si>
  <si>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</si>
  <si>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</si>
  <si>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</si>
  <si>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</si>
  <si>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</si>
  <si>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</si>
  <si>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</si>
  <si>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</si>
  <si>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</si>
  <si>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</si>
  <si>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</si>
  <si>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</si>
  <si>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</si>
  <si>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</si>
  <si>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</si>
  <si>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</si>
  <si>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</si>
  <si>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</si>
  <si>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</si>
  <si>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</si>
  <si>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</si>
  <si>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</si>
  <si>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</si>
  <si>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</si>
  <si>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</si>
  <si>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</si>
  <si>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</si>
  <si>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</si>
  <si>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</si>
  <si>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</si>
  <si>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</si>
  <si>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</si>
  <si>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</si>
  <si>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</si>
  <si>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</si>
  <si>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</si>
  <si>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</si>
  <si>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</si>
  <si>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</si>
  <si>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</si>
  <si>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</si>
  <si>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</si>
  <si>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</si>
  <si>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</si>
  <si>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</si>
  <si>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</si>
  <si>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</si>
  <si>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</si>
  <si>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</si>
  <si>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</si>
  <si>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</si>
  <si>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</si>
  <si>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</si>
  <si>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</si>
  <si>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</si>
  <si>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</si>
  <si>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</si>
  <si>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</si>
  <si>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</si>
  <si>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</si>
  <si>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</si>
  <si>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</si>
  <si>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</si>
  <si>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</si>
  <si>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</si>
  <si>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</si>
  <si>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</si>
  <si>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</si>
  <si>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</si>
  <si>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</si>
  <si>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</si>
  <si>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</si>
  <si>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</si>
  <si>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</si>
  <si>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</si>
  <si>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</si>
  <si>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</si>
  <si>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</si>
  <si>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</si>
  <si>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</si>
  <si>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</si>
  <si>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</si>
  <si>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</si>
  <si>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</si>
  <si>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</si>
  <si>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</si>
  <si>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</si>
  <si>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</si>
  <si>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</si>
  <si>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</si>
  <si>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</si>
  <si>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</si>
  <si>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</si>
  <si>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</si>
  <si>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</si>
  <si>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</si>
  <si>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</si>
  <si>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</si>
  <si>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</si>
  <si>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</si>
  <si>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</si>
  <si>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</si>
  <si>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</si>
  <si>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</si>
  <si>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</si>
  <si>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</si>
  <si>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</si>
  <si>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</si>
  <si>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</si>
  <si>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</si>
  <si>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</si>
  <si>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</si>
  <si>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</si>
  <si>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</si>
  <si>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</si>
  <si>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</si>
  <si>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</si>
  <si>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</si>
  <si>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</si>
  <si>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</si>
  <si>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</si>
  <si>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</si>
  <si>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</si>
  <si>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</si>
  <si>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</si>
  <si>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</si>
  <si>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</si>
  <si>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</si>
  <si>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</si>
  <si>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</si>
  <si>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</si>
  <si>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</si>
  <si>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</si>
  <si>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</si>
  <si>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</si>
  <si>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</si>
  <si>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</si>
  <si>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</si>
  <si>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</si>
  <si>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</si>
  <si>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</si>
  <si>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</si>
  <si>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</si>
  <si>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</si>
  <si>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</si>
  <si>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</si>
  <si>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</si>
  <si>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</si>
  <si>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</si>
  <si>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</si>
  <si>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</si>
  <si>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</si>
  <si>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</si>
  <si>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</si>
  <si>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</si>
  <si>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</si>
  <si>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</si>
  <si>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</si>
  <si>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</si>
  <si>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</si>
  <si>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</si>
  <si>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</si>
  <si>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</si>
  <si>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</si>
  <si>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</si>
  <si>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</si>
  <si>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</si>
  <si>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</si>
  <si>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</si>
  <si>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</si>
  <si>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</si>
  <si>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</si>
  <si>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</si>
  <si>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</si>
  <si>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</si>
  <si>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</si>
  <si>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</si>
  <si>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</si>
  <si>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</si>
  <si>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</si>
  <si>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</si>
  <si>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</si>
  <si>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</si>
  <si>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</si>
  <si>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</si>
  <si>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</si>
  <si>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</si>
  <si>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</si>
  <si>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</si>
  <si>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</si>
  <si>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</si>
  <si>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</si>
  <si>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</si>
  <si>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</si>
  <si>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</si>
  <si>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</si>
  <si>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</si>
  <si>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</si>
  <si>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</si>
  <si>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</si>
  <si>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</si>
  <si>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</si>
  <si>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</si>
  <si>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</si>
  <si>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</si>
  <si>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</si>
  <si>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</si>
  <si>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</si>
  <si>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</si>
  <si>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</si>
  <si>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</si>
  <si>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</si>
  <si>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</si>
  <si>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</si>
  <si>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</si>
  <si>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</si>
  <si>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</si>
  <si>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</si>
  <si>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</si>
  <si>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</si>
  <si>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</si>
  <si>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</si>
  <si>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</si>
  <si>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</si>
  <si>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</si>
  <si>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</si>
  <si>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</si>
  <si>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</si>
  <si>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</si>
  <si>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</si>
  <si>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</si>
  <si>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</si>
  <si>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</si>
  <si>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</si>
  <si>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</si>
  <si>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</si>
  <si>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</si>
  <si>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</si>
  <si>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</si>
  <si>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</si>
  <si>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</si>
  <si>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</si>
  <si>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</si>
  <si>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</si>
  <si>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</si>
  <si>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</si>
  <si>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</si>
  <si>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</si>
  <si>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</si>
  <si>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</si>
  <si>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</si>
  <si>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</si>
  <si>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</si>
  <si>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</si>
  <si>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</si>
  <si>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</si>
  <si>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</si>
  <si>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</si>
  <si>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</si>
  <si>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</si>
  <si>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</si>
  <si>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</si>
  <si>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</si>
  <si>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</si>
  <si>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</si>
  <si>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</si>
  <si>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</si>
  <si>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</si>
  <si>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</si>
  <si>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</si>
  <si>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</si>
  <si>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</si>
  <si>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</si>
  <si>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</si>
  <si>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</si>
  <si>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</si>
  <si>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</si>
  <si>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</si>
  <si>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</si>
  <si>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</si>
  <si>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</si>
  <si>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</si>
  <si>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</si>
  <si>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</si>
  <si>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</si>
  <si>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</si>
  <si>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</si>
  <si>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</si>
  <si>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</si>
  <si>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</si>
  <si>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</si>
  <si>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</si>
  <si>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</si>
  <si>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</si>
  <si>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</si>
  <si>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</si>
  <si>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</si>
  <si>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</si>
  <si>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</si>
  <si>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</si>
  <si>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</si>
  <si>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</si>
  <si>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</si>
  <si>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</si>
  <si>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</si>
  <si>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</si>
  <si>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</si>
  <si>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</si>
  <si>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</si>
  <si>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</si>
  <si>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</si>
  <si>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</si>
  <si>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</si>
  <si>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</si>
  <si>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</si>
  <si>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</si>
  <si>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</si>
  <si>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</si>
  <si>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</si>
  <si>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</si>
  <si>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</si>
  <si>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</si>
  <si>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</si>
  <si>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</si>
  <si>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</si>
  <si>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</si>
  <si>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</si>
  <si>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</si>
  <si>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</si>
  <si>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</si>
  <si>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</si>
  <si>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</si>
  <si>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</si>
  <si>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</si>
  <si>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</si>
  <si>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</si>
  <si>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</si>
  <si>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</si>
  <si>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</si>
  <si>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</si>
  <si>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</si>
  <si>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</si>
  <si>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</si>
  <si>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</si>
  <si>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</si>
  <si>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</si>
  <si>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</si>
  <si>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</si>
  <si>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</si>
  <si>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</si>
  <si>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</si>
  <si>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</si>
  <si>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</si>
  <si>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</si>
  <si>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</si>
  <si>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</si>
  <si>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</si>
  <si>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</si>
  <si>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</si>
  <si>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</si>
  <si>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</si>
  <si>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</si>
  <si>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</si>
  <si>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</si>
  <si>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</si>
  <si>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</si>
  <si>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</si>
  <si>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</si>
  <si>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</si>
  <si>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</si>
  <si>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</si>
  <si>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</si>
  <si>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</si>
  <si>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</si>
  <si>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</si>
  <si>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</si>
  <si>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</si>
  <si>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</si>
  <si>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</si>
  <si>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</si>
  <si>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</si>
  <si>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</si>
  <si>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</si>
  <si>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</si>
  <si>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</si>
  <si>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</si>
  <si>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</si>
  <si>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</si>
  <si>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</si>
  <si>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</si>
  <si>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</si>
  <si>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</si>
  <si>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</si>
  <si>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</si>
  <si>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</si>
  <si>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</si>
  <si>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</si>
  <si>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</si>
  <si>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</si>
  <si>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</si>
  <si>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</si>
  <si>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</si>
  <si>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</si>
  <si>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</si>
  <si>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</si>
  <si>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</si>
  <si>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</si>
  <si>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</si>
  <si>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</si>
  <si>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</si>
  <si>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</si>
  <si>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</si>
  <si>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</si>
  <si>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</si>
  <si>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</si>
  <si>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</si>
  <si>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</si>
  <si>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</si>
  <si>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</si>
  <si>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</si>
  <si>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</si>
  <si>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</si>
  <si>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</si>
  <si>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</si>
  <si>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</si>
  <si>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</si>
  <si>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</si>
  <si>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</si>
  <si>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</si>
  <si>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</si>
  <si>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</si>
  <si>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</si>
  <si>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</si>
  <si>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</si>
  <si>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</si>
  <si>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</si>
  <si>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</si>
  <si>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</si>
  <si>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</si>
  <si>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</si>
  <si>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</si>
  <si>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</si>
  <si>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</si>
  <si>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</si>
  <si>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</si>
  <si>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</si>
  <si>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</si>
  <si>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</si>
  <si>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</si>
  <si>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</si>
  <si>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</si>
  <si>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</si>
  <si>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</si>
  <si>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</si>
  <si>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</si>
  <si>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</si>
  <si>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</si>
  <si>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</si>
  <si>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</si>
  <si>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</si>
  <si>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</si>
  <si>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</si>
  <si>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</si>
  <si>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</si>
  <si>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</si>
  <si>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</si>
  <si>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</si>
  <si>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</si>
  <si>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</si>
  <si>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</si>
  <si>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</si>
  <si>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</si>
  <si>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</si>
  <si>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</si>
  <si>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</si>
  <si>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</si>
  <si>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</si>
  <si>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</si>
  <si>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</si>
  <si>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</si>
  <si>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</si>
  <si>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</si>
  <si>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</si>
  <si>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</si>
  <si>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</si>
  <si>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</si>
  <si>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</si>
  <si>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</si>
  <si>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</si>
  <si>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</si>
  <si>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</si>
  <si>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</si>
  <si>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</si>
  <si>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</si>
  <si>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</si>
  <si>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</si>
  <si>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</si>
  <si>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</si>
  <si>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</si>
  <si>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</si>
  <si>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</si>
  <si>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</si>
  <si>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</si>
  <si>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</si>
  <si>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</si>
  <si>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</si>
  <si>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</si>
  <si>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</si>
  <si>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</si>
  <si>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</si>
  <si>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</si>
  <si>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</si>
  <si>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</si>
  <si>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</si>
  <si>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</si>
  <si>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</si>
  <si>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</si>
  <si>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</si>
  <si>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</si>
  <si>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</si>
  <si>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</si>
  <si>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</si>
  <si>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</si>
  <si>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</si>
  <si>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</si>
  <si>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</si>
  <si>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</si>
  <si>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</si>
  <si>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</si>
  <si>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</si>
  <si>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</si>
  <si>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</si>
  <si>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</si>
  <si>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</si>
  <si>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</si>
  <si>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</si>
  <si>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</si>
  <si>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</si>
  <si>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</si>
  <si>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</si>
  <si>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</si>
  <si>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</si>
  <si>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</si>
  <si>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</si>
  <si>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</si>
  <si>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</si>
  <si>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</si>
  <si>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</si>
  <si>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</si>
  <si>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</si>
  <si>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</si>
  <si>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</si>
  <si>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</si>
  <si>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</si>
  <si>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</si>
  <si>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</si>
  <si>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</si>
  <si>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</si>
  <si>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</si>
  <si>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</si>
  <si>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</si>
  <si>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</si>
  <si>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</si>
  <si>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</si>
  <si>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</si>
  <si>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</si>
  <si>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</si>
  <si>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</si>
  <si>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</si>
  <si>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</si>
  <si>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</si>
  <si>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</si>
  <si>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</si>
  <si>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</si>
  <si>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</si>
  <si>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</si>
  <si>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</si>
  <si>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</si>
  <si>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</si>
  <si>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</si>
  <si>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</si>
  <si>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</si>
  <si>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</si>
  <si>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</si>
  <si>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</si>
  <si>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</si>
  <si>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</si>
  <si>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</si>
  <si>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</si>
  <si>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</si>
  <si>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</si>
  <si>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</si>
  <si>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</si>
  <si>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</si>
  <si>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</si>
  <si>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</si>
  <si>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</si>
  <si>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</si>
  <si>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</si>
  <si>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</si>
  <si>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</si>
  <si>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</si>
  <si>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</si>
  <si>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</si>
  <si>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</si>
  <si>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</si>
  <si>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</si>
  <si>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</si>
  <si>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</si>
  <si>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</si>
  <si>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</si>
  <si>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</si>
  <si>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</si>
  <si>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</si>
  <si>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</si>
  <si>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</si>
  <si>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</si>
  <si>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</si>
  <si>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</si>
  <si>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</si>
  <si>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</si>
  <si>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</si>
  <si>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</si>
  <si>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</si>
  <si>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</si>
  <si>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</si>
  <si>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</si>
  <si>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</si>
  <si>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</si>
  <si>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</si>
  <si>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</si>
  <si>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</si>
  <si>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</si>
  <si>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</si>
  <si>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</si>
  <si>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</si>
  <si>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</si>
  <si>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</si>
  <si>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</si>
  <si>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</si>
  <si>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</si>
  <si>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</si>
  <si>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</si>
  <si>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</si>
  <si>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</si>
  <si>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</si>
  <si>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</si>
  <si>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</si>
  <si>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</si>
  <si>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</si>
  <si>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</si>
  <si>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</si>
  <si>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</si>
  <si>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</si>
  <si>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</si>
  <si>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</si>
  <si>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</si>
  <si>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</si>
  <si>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</si>
  <si>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</si>
  <si>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</si>
  <si>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</si>
  <si>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</si>
  <si>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</si>
  <si>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</si>
  <si>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</si>
  <si>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</si>
  <si>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</si>
  <si>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</si>
  <si>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</si>
  <si>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</si>
  <si>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</si>
  <si>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</si>
  <si>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</si>
  <si>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</si>
  <si>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</si>
  <si>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</si>
  <si>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</si>
  <si>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</si>
  <si>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</si>
  <si>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</si>
  <si>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</si>
  <si>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</si>
  <si>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</si>
  <si>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</si>
  <si>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</si>
  <si>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</si>
  <si>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</si>
  <si>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</si>
  <si>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</si>
  <si>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</si>
  <si>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</si>
  <si>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</si>
  <si>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</si>
  <si>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</si>
  <si>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</si>
  <si>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</si>
  <si>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</si>
  <si>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</si>
  <si>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</si>
  <si>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</si>
  <si>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</si>
  <si>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</si>
  <si>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</si>
  <si>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</si>
  <si>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</si>
  <si>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</si>
  <si>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</si>
  <si>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</si>
  <si>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</si>
  <si>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</si>
  <si>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</si>
  <si>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</si>
  <si>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</si>
  <si>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</si>
  <si>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</si>
  <si>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</si>
  <si>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</si>
  <si>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</si>
  <si>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</si>
  <si>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</si>
  <si>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</si>
  <si>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</si>
  <si>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</si>
  <si>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</si>
  <si>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</si>
  <si>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</si>
  <si>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</si>
  <si>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</si>
  <si>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</si>
  <si>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</si>
  <si>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</si>
  <si>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</si>
  <si>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</si>
  <si>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</si>
  <si>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</si>
  <si>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</si>
  <si>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</si>
  <si>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</si>
  <si>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</si>
  <si>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</si>
  <si>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</si>
  <si>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</si>
  <si>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</si>
  <si>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</si>
  <si>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</si>
  <si>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</si>
  <si>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</si>
  <si>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</si>
  <si>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</si>
  <si>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</si>
  <si>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</si>
  <si>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</si>
  <si>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</si>
  <si>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</si>
  <si>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</si>
  <si>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</si>
  <si>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</si>
  <si>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</si>
  <si>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</si>
  <si>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</si>
  <si>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</si>
  <si>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</si>
  <si>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</si>
  <si>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</si>
  <si>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</si>
  <si>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</si>
  <si>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</si>
  <si>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</si>
  <si>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</si>
  <si>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</si>
  <si>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</si>
  <si>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</si>
  <si>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</si>
  <si>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</si>
  <si>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</si>
  <si>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</si>
  <si>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</si>
  <si>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</si>
  <si>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</si>
  <si>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</si>
  <si>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</si>
  <si>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</si>
  <si>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</si>
  <si>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</si>
  <si>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</si>
  <si>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</si>
  <si>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</si>
  <si>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</si>
  <si>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</si>
  <si>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</si>
  <si>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</si>
  <si>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</si>
  <si>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</si>
  <si>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</si>
  <si>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</si>
  <si>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</si>
  <si>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</si>
  <si>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</si>
  <si>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</si>
  <si>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</si>
  <si>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</si>
  <si>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</si>
  <si>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</si>
  <si>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</si>
  <si>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</si>
  <si>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</si>
  <si>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</si>
  <si>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</si>
  <si>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</si>
  <si>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</si>
  <si>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</si>
  <si>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</si>
  <si>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</si>
  <si>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</si>
  <si>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</si>
  <si>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</si>
  <si>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</si>
  <si>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</si>
  <si>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</si>
  <si>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</si>
  <si>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</si>
  <si>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</si>
  <si>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</si>
  <si>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</si>
  <si>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</si>
  <si>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</si>
  <si>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</si>
  <si>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</si>
  <si>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</si>
  <si>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</si>
  <si>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</si>
  <si>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</si>
  <si>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</si>
  <si>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</si>
  <si>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</si>
  <si>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</si>
  <si>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</si>
  <si>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</si>
  <si>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</si>
  <si>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</si>
  <si>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</si>
  <si>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</si>
  <si>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</si>
  <si>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</si>
  <si>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</si>
  <si>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</si>
  <si>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</si>
  <si>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</si>
  <si>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</si>
  <si>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</si>
  <si>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</si>
  <si>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</si>
  <si>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</si>
  <si>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</si>
  <si>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</si>
  <si>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</si>
  <si>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</si>
  <si>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</si>
  <si>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</si>
  <si>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</si>
  <si>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</si>
  <si>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</si>
  <si>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</si>
  <si>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</si>
  <si>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</si>
  <si>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</si>
  <si>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</si>
  <si>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</si>
  <si>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</si>
  <si>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</si>
  <si>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</si>
  <si>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</si>
  <si>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</si>
  <si>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</si>
  <si>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</si>
  <si>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</si>
  <si>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</si>
  <si>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</si>
  <si>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</si>
  <si>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</si>
  <si>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</si>
  <si>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</si>
  <si>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</si>
  <si>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</si>
  <si>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</si>
  <si>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</si>
  <si>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</si>
  <si>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</si>
  <si>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</si>
  <si>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</si>
  <si>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</si>
  <si>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</si>
  <si>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</si>
  <si>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</si>
  <si>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</si>
  <si>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</si>
  <si>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</si>
  <si>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</si>
  <si>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</si>
  <si>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</si>
  <si>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</si>
  <si>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</si>
  <si>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</si>
  <si>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</si>
  <si>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</si>
  <si>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</si>
  <si>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</si>
  <si>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</si>
  <si>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</si>
  <si>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</si>
  <si>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</si>
  <si>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</si>
  <si>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</si>
  <si>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</si>
  <si>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</si>
  <si>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</si>
  <si>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</si>
  <si>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</si>
  <si>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</si>
  <si>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</si>
  <si>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</si>
  <si>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</si>
  <si>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</si>
  <si>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</si>
  <si>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</si>
  <si>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</si>
  <si>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</si>
  <si>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</si>
  <si>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</si>
  <si>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</si>
  <si>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</si>
  <si>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</si>
  <si>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</si>
  <si>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</si>
  <si>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</si>
  <si>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</si>
  <si>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</si>
  <si>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</si>
  <si>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</si>
  <si>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</si>
  <si>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</si>
  <si>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</si>
  <si>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</si>
  <si>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</si>
  <si>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</si>
  <si>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</si>
  <si>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</si>
  <si>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</si>
  <si>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</si>
  <si>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</si>
  <si>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</si>
  <si>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</si>
  <si>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</si>
  <si>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</si>
  <si>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</si>
  <si>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</si>
  <si>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</si>
  <si>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</si>
  <si>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</si>
  <si>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</si>
  <si>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</si>
  <si>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</si>
  <si>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</si>
  <si>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</si>
  <si>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</si>
  <si>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</si>
  <si>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</si>
  <si>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</si>
  <si>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</si>
  <si>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</si>
  <si>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</si>
  <si>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</si>
  <si>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</si>
  <si>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</si>
  <si>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</si>
  <si>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</si>
  <si>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</si>
  <si>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</si>
  <si>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</si>
  <si>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</si>
  <si>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</si>
  <si>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</si>
  <si>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</si>
  <si>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</si>
  <si>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</si>
  <si>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</si>
  <si>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</si>
  <si>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</si>
  <si>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</si>
  <si>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</si>
  <si>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</si>
  <si>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</si>
  <si>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</si>
  <si>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</si>
  <si>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</si>
  <si>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</si>
  <si>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</si>
  <si>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</si>
  <si>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</si>
  <si>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</si>
  <si>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</si>
  <si>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</si>
  <si>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</si>
  <si>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</si>
  <si>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</si>
  <si>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</si>
  <si>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</si>
  <si>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</si>
  <si>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</si>
  <si>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</si>
  <si>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</si>
  <si>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</si>
  <si>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</si>
  <si>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</si>
  <si>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</si>
  <si>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</si>
  <si>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</si>
  <si>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</si>
  <si>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</si>
  <si>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</si>
  <si>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</si>
  <si>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</si>
  <si>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</si>
  <si>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</si>
  <si>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</si>
  <si>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</si>
  <si>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</si>
  <si>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</si>
  <si>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</si>
  <si>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</si>
  <si>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</si>
  <si>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</si>
  <si>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</si>
  <si>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</si>
  <si>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</si>
  <si>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</si>
  <si>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</si>
  <si>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</si>
  <si>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</si>
  <si>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</si>
  <si>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</si>
  <si>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</si>
  <si>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</si>
  <si>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</si>
  <si>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</si>
  <si>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</si>
  <si>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</si>
  <si>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</si>
  <si>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</si>
  <si>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</si>
  <si>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</si>
  <si>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</si>
  <si>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</si>
  <si>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</si>
  <si>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</si>
  <si>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</si>
  <si>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</si>
  <si>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</si>
  <si>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</si>
  <si>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</si>
  <si>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</si>
  <si>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</si>
  <si>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</si>
  <si>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</si>
  <si>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</si>
  <si>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</si>
  <si>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</si>
  <si>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</si>
  <si>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</si>
  <si>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</si>
  <si>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</si>
  <si>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</si>
  <si>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</si>
  <si>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</si>
  <si>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</si>
  <si>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</si>
  <si>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</si>
  <si>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</si>
  <si>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</si>
  <si>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</si>
  <si>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</si>
  <si>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</si>
  <si>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</si>
  <si>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</si>
  <si>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</si>
  <si>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</si>
  <si>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</si>
  <si>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</si>
  <si>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</si>
  <si>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</si>
  <si>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</si>
  <si>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</si>
  <si>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</si>
  <si>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</si>
  <si>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</si>
  <si>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</si>
  <si>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</si>
  <si>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</si>
  <si>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</si>
  <si>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</si>
  <si>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</si>
  <si>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</si>
  <si>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</si>
  <si>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</si>
  <si>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</si>
  <si>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</si>
  <si>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</si>
  <si>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</si>
  <si>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</si>
  <si>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</si>
  <si>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</si>
  <si>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</si>
  <si>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</si>
  <si>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</si>
  <si>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</si>
  <si>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</si>
  <si>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</si>
  <si>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</si>
  <si>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</si>
  <si>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</si>
  <si>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</si>
  <si>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</si>
  <si>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</si>
  <si>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</si>
  <si>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</si>
  <si>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</si>
  <si>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</si>
  <si>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</si>
  <si>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</si>
  <si>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</si>
  <si>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</si>
  <si>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</si>
  <si>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</si>
  <si>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</si>
  <si>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</si>
  <si>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</si>
  <si>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</si>
  <si>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</si>
  <si>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</si>
  <si>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</si>
  <si>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</si>
  <si>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</si>
  <si>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</si>
  <si>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</si>
  <si>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</si>
  <si>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</si>
  <si>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</si>
  <si>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</si>
  <si>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</si>
  <si>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</si>
  <si>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</si>
  <si>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</si>
  <si>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</si>
  <si>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</si>
  <si>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</si>
  <si>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</si>
  <si>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</si>
  <si>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</si>
  <si>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</si>
  <si>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</si>
  <si>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</si>
  <si>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</si>
  <si>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</si>
  <si>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</si>
  <si>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</si>
  <si>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</si>
  <si>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</si>
  <si>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</si>
  <si>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</si>
  <si>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</si>
  <si>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</si>
  <si>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</si>
  <si>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</si>
  <si>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</si>
  <si>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</si>
  <si>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</si>
  <si>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</si>
  <si>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</si>
  <si>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</si>
  <si>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</si>
  <si>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</si>
  <si>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</si>
  <si>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</si>
  <si>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</si>
  <si>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</si>
  <si>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</si>
  <si>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</si>
  <si>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</si>
  <si>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</si>
  <si>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</si>
  <si>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</si>
  <si>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</si>
  <si>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</si>
  <si>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</si>
  <si>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</si>
  <si>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</si>
  <si>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</si>
  <si>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</si>
  <si>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</si>
  <si>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</si>
  <si>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</si>
  <si>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</si>
  <si>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</si>
  <si>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</si>
  <si>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</si>
  <si>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</si>
  <si>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</si>
  <si>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</si>
  <si>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</si>
  <si>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</si>
  <si>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</si>
  <si>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</si>
  <si>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</si>
  <si>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</si>
  <si>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</si>
  <si>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</si>
  <si>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</si>
  <si>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</si>
  <si>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</si>
  <si>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</si>
  <si>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</si>
  <si>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</si>
  <si>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</si>
  <si>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</si>
  <si>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</si>
  <si>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</si>
  <si>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</si>
  <si>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</si>
  <si>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</si>
  <si>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</si>
  <si>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</si>
  <si>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</si>
  <si>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</si>
  <si>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</si>
  <si>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</si>
  <si>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</si>
  <si>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</si>
  <si>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</si>
  <si>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</si>
  <si>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</si>
  <si>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</si>
  <si>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</si>
  <si>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</si>
  <si>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</si>
  <si>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</si>
  <si>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</si>
  <si>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</si>
  <si>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</si>
  <si>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</si>
  <si>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</si>
  <si>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</si>
  <si>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</si>
  <si>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</si>
  <si>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</si>
  <si>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</si>
  <si>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</si>
  <si>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</si>
  <si>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</si>
  <si>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</si>
  <si>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</si>
  <si>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</si>
  <si>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</si>
  <si>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</si>
  <si>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</si>
  <si>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</si>
  <si>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</si>
  <si>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</si>
  <si>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</si>
  <si>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</si>
  <si>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</si>
  <si>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</si>
  <si>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</si>
  <si>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</si>
  <si>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</si>
  <si>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</si>
  <si>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</si>
  <si>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</si>
  <si>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</si>
  <si>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</si>
  <si>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</si>
  <si>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</si>
  <si>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</si>
  <si>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</si>
  <si>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</si>
  <si>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</si>
  <si>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</si>
  <si>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</si>
  <si>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</si>
  <si>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</si>
  <si>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</si>
  <si>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</si>
  <si>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</si>
  <si>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</si>
  <si>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</si>
  <si>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</si>
  <si>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</si>
  <si>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</si>
  <si>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</si>
  <si>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</si>
  <si>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</si>
  <si>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</si>
  <si>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</si>
  <si>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</si>
  <si>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</si>
  <si>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</si>
  <si>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</si>
  <si>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</si>
  <si>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</si>
  <si>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</si>
  <si>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</si>
  <si>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</si>
  <si>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</si>
  <si>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</si>
  <si>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</si>
  <si>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</si>
  <si>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</si>
  <si>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</si>
  <si>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</si>
  <si>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</si>
  <si>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</si>
  <si>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</si>
  <si>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</si>
  <si>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</si>
  <si>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</si>
  <si>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</si>
  <si>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</si>
  <si>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</si>
  <si>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</si>
  <si>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</si>
  <si>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</si>
  <si>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</si>
  <si>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</si>
  <si>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</si>
  <si>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</si>
  <si>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</si>
  <si>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</si>
  <si>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</si>
  <si>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</si>
  <si>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</si>
  <si>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</si>
  <si>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</si>
  <si>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</si>
  <si>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</si>
  <si>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</si>
  <si>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</si>
  <si>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</si>
  <si>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</si>
  <si>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</si>
  <si>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</si>
  <si>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</si>
  <si>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</si>
  <si>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</si>
  <si>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</si>
  <si>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</si>
  <si>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</si>
  <si>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</si>
  <si>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</si>
  <si>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</si>
  <si>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</si>
  <si>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</si>
  <si>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</si>
  <si>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</si>
  <si>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</si>
  <si>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</si>
  <si>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</si>
  <si>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</si>
  <si>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</si>
  <si>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</si>
  <si>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</si>
  <si>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</si>
  <si>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</si>
  <si>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</si>
  <si>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</si>
  <si>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</si>
  <si>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</si>
  <si>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</si>
  <si>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</si>
  <si>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</si>
  <si>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</si>
  <si>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</si>
  <si>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</si>
  <si>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</si>
  <si>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</si>
  <si>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</si>
  <si>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</si>
  <si>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</si>
  <si>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</si>
  <si>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</si>
  <si>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</si>
  <si>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</si>
  <si>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</si>
  <si>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</si>
  <si>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</si>
  <si>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</si>
  <si>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</si>
  <si>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</si>
  <si>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</si>
  <si>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</si>
  <si>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</si>
  <si>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</si>
  <si>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</si>
  <si>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</si>
  <si>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</si>
  <si>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</si>
  <si>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</si>
  <si>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</si>
  <si>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</si>
  <si>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</si>
  <si>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</si>
  <si>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</si>
  <si>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</si>
  <si>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</si>
  <si>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</si>
  <si>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</si>
  <si>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</si>
  <si>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</si>
  <si>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</si>
  <si>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</si>
  <si>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</si>
  <si>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</si>
  <si>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</si>
  <si>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</si>
  <si>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</si>
  <si>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</si>
  <si>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</si>
  <si>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</si>
  <si>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</si>
  <si>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</si>
  <si>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</si>
  <si>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</si>
  <si>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</si>
  <si>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</si>
  <si>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</si>
  <si>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</si>
  <si>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</si>
  <si>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</si>
  <si>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</si>
  <si>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</si>
  <si>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</si>
  <si>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</si>
  <si>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</si>
  <si>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</si>
  <si>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</si>
  <si>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</si>
  <si>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</si>
  <si>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</si>
  <si>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</si>
  <si>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</si>
  <si>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</si>
  <si>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</si>
  <si>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</si>
  <si>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</si>
  <si>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</si>
  <si>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</si>
  <si>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</si>
  <si>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</si>
  <si>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</si>
  <si>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</si>
  <si>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</si>
  <si>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</si>
  <si>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</si>
  <si>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</si>
  <si>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</si>
  <si>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</si>
  <si>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</si>
  <si>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</si>
  <si>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</si>
  <si>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</si>
  <si>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</si>
  <si>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</si>
  <si>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</si>
  <si>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</si>
  <si>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</si>
  <si>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</si>
  <si>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</si>
  <si>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</si>
  <si>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</si>
  <si>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</si>
  <si>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</si>
  <si>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</si>
  <si>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</si>
  <si>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</si>
  <si>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</si>
  <si>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</si>
  <si>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</si>
  <si>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</si>
  <si>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</si>
  <si>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</si>
  <si>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</si>
  <si>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</si>
  <si>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</si>
  <si>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</si>
  <si>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</si>
  <si>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</si>
  <si>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</si>
  <si>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</si>
  <si>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</si>
  <si>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</si>
  <si>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</si>
  <si>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</si>
  <si>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</si>
  <si>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</si>
  <si>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</si>
  <si>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</si>
  <si>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</si>
  <si>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</si>
  <si>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</si>
  <si>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</si>
  <si>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</si>
  <si>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</si>
  <si>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</si>
  <si>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</si>
  <si>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</si>
  <si>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</si>
  <si>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</si>
  <si>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</si>
  <si>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</si>
  <si>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</si>
  <si>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</si>
  <si>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</si>
  <si>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</si>
  <si>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</si>
  <si>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</si>
  <si>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</si>
  <si>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</si>
  <si>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</si>
  <si>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</si>
  <si>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</si>
  <si>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</si>
  <si>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</si>
  <si>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</si>
  <si>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</si>
  <si>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</si>
  <si>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</si>
  <si>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</si>
  <si>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</si>
  <si>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</si>
  <si>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</si>
  <si>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</si>
  <si>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</si>
  <si>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</si>
  <si>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</si>
  <si>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</si>
  <si>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</si>
  <si>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</si>
  <si>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</si>
  <si>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</si>
  <si>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</si>
  <si>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</si>
  <si>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</si>
  <si>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</si>
  <si>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</si>
  <si>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</si>
  <si>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</si>
  <si>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</si>
  <si>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</si>
  <si>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</si>
  <si>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</si>
  <si>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</si>
  <si>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</si>
  <si>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</si>
  <si>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</si>
  <si>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</si>
  <si>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</si>
  <si>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</si>
  <si>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</si>
  <si>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</si>
  <si>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</si>
  <si>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</si>
  <si>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</si>
  <si>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</si>
  <si>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</si>
  <si>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</si>
  <si>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</si>
  <si>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</si>
  <si>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</si>
  <si>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</si>
  <si>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</si>
  <si>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</si>
  <si>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</si>
  <si>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</si>
  <si>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</si>
  <si>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</si>
  <si>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</si>
  <si>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</si>
  <si>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</si>
  <si>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</si>
  <si>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</si>
  <si>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</si>
  <si>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</si>
  <si>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</si>
  <si>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</si>
  <si>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</si>
  <si>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</si>
  <si>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</si>
  <si>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</si>
  <si>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</si>
  <si>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</si>
  <si>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</si>
  <si>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</si>
  <si>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</si>
  <si>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</si>
  <si>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</si>
  <si>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</si>
  <si>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</si>
  <si>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</si>
  <si>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</si>
  <si>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</si>
  <si>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</si>
  <si>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</si>
  <si>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</si>
  <si>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</si>
  <si>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</si>
  <si>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</si>
  <si>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</si>
  <si>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</si>
  <si>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</si>
  <si>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</si>
  <si>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</si>
  <si>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</si>
  <si>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</si>
  <si>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</si>
  <si>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</si>
  <si>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</si>
  <si>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</si>
  <si>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</si>
  <si>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</si>
  <si>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</si>
  <si>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</si>
  <si>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</si>
  <si>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</si>
  <si>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</si>
  <si>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</si>
  <si>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</si>
  <si>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</si>
  <si>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</si>
  <si>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</si>
  <si>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</si>
  <si>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</si>
  <si>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</si>
  <si>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</si>
  <si>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</si>
  <si>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</si>
  <si>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</si>
  <si>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</si>
  <si>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</si>
  <si>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</si>
  <si>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</si>
  <si>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</si>
  <si>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</si>
  <si>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</si>
  <si>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</si>
  <si>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</si>
  <si>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</si>
  <si>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</si>
  <si>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</si>
  <si>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</si>
  <si>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</si>
  <si>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</si>
  <si>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</si>
  <si>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</si>
  <si>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</si>
  <si>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</si>
  <si>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</si>
  <si>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</si>
  <si>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</si>
  <si>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</si>
  <si>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</si>
  <si>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</si>
  <si>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</si>
  <si>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</si>
  <si>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</si>
  <si>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</si>
  <si>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</si>
  <si>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</si>
  <si>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</si>
  <si>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</si>
  <si>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</si>
  <si>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</si>
  <si>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</si>
  <si>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</si>
  <si>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</si>
  <si>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</si>
  <si>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</si>
  <si>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</si>
  <si>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</si>
  <si>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</si>
  <si>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</si>
  <si>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</si>
  <si>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</si>
  <si>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</si>
  <si>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</si>
  <si>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</si>
  <si>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</si>
  <si>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</si>
  <si>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</si>
  <si>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</si>
  <si>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</si>
  <si>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</si>
  <si>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</si>
  <si>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</si>
  <si>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</si>
  <si>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</si>
  <si>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</si>
  <si>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</si>
  <si>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</si>
  <si>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</si>
  <si>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</si>
  <si>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</si>
  <si>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</si>
  <si>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</si>
  <si>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</si>
  <si>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</si>
  <si>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</si>
  <si>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</si>
  <si>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</si>
  <si>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</si>
  <si>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</si>
  <si>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</si>
  <si>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</si>
  <si>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</si>
  <si>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</si>
  <si>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</si>
  <si>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</si>
  <si>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</si>
  <si>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</si>
  <si>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</si>
  <si>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</si>
  <si>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</si>
  <si>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</si>
  <si>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</si>
  <si>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</si>
  <si>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</si>
  <si>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</si>
  <si>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</si>
  <si>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</si>
  <si>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</si>
  <si>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</si>
  <si>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</si>
  <si>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</si>
  <si>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</si>
  <si>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</si>
  <si>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</si>
  <si>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</si>
  <si>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</si>
  <si>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</si>
  <si>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</si>
  <si>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</si>
  <si>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</si>
  <si>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</si>
  <si>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</si>
  <si>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</si>
  <si>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</si>
  <si>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</si>
  <si>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</si>
  <si>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</si>
  <si>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</si>
  <si>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</si>
  <si>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</si>
  <si>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</si>
  <si>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</si>
  <si>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</si>
  <si>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</si>
  <si>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</si>
  <si>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</si>
  <si>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</si>
  <si>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</si>
  <si>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</si>
  <si>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</si>
  <si>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</si>
  <si>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</si>
  <si>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</si>
  <si>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</si>
  <si>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</si>
  <si>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</si>
  <si>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</si>
  <si>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</si>
  <si>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</si>
  <si>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</si>
  <si>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</si>
  <si>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</si>
  <si>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</si>
  <si>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</si>
  <si>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</si>
  <si>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</si>
  <si>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</si>
  <si>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</si>
  <si>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</si>
  <si>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</si>
  <si>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</si>
  <si>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</si>
  <si>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</si>
  <si>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</si>
  <si>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</si>
  <si>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</si>
  <si>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</si>
  <si>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</si>
  <si>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</si>
  <si>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</si>
  <si>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</si>
  <si>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</si>
  <si>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</si>
  <si>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</si>
  <si>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</si>
  <si>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</si>
  <si>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</si>
  <si>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</si>
  <si>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</si>
  <si>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</si>
  <si>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</si>
  <si>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</si>
  <si>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</si>
  <si>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</si>
  <si>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</si>
  <si>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</si>
  <si>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</si>
  <si>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</si>
  <si>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</si>
  <si>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</si>
  <si>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</si>
  <si>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</si>
  <si>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</si>
  <si>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</si>
  <si>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</si>
  <si>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</si>
  <si>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</si>
  <si>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</si>
  <si>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</si>
  <si>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</si>
  <si>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</si>
  <si>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</si>
  <si>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</si>
  <si>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</si>
  <si>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</si>
  <si>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</si>
  <si>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</si>
  <si>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</si>
  <si>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</si>
  <si>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</si>
  <si>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</si>
  <si>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</si>
  <si>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</si>
  <si>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</si>
  <si>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</si>
  <si>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</si>
  <si>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</si>
  <si>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</si>
  <si>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</si>
  <si>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</si>
  <si>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</si>
  <si>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</si>
  <si>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</si>
  <si>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</si>
  <si>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</si>
  <si>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</si>
  <si>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</si>
  <si>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</si>
  <si>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</si>
  <si>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</si>
  <si>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</si>
  <si>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</si>
  <si>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</si>
  <si>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</si>
  <si>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</si>
  <si>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</si>
  <si>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</si>
  <si>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</si>
  <si>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</si>
  <si>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</si>
  <si>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</si>
  <si>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</si>
  <si>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</si>
  <si>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</si>
  <si>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</si>
  <si>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</si>
  <si>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</si>
  <si>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</si>
  <si>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</si>
  <si>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</si>
  <si>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</si>
  <si>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</si>
  <si>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</si>
  <si>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</si>
  <si>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</si>
  <si>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</si>
  <si>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</si>
  <si>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</si>
  <si>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</si>
  <si>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</si>
  <si>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</si>
  <si>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</si>
  <si>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</si>
  <si>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</si>
  <si>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</si>
  <si>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</si>
  <si>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</si>
  <si>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</si>
  <si>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</si>
  <si>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</si>
  <si>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</si>
  <si>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</si>
  <si>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</si>
  <si>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</si>
  <si>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</si>
  <si>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</si>
  <si>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</si>
  <si>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</si>
  <si>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</si>
  <si>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</si>
  <si>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</si>
  <si>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</si>
  <si>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</si>
  <si>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</si>
  <si>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</si>
  <si>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</si>
  <si>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</si>
  <si>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</si>
  <si>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</si>
  <si>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</si>
  <si>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</si>
  <si>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</si>
  <si>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</si>
  <si>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</si>
  <si>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</si>
  <si>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</si>
  <si>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</si>
  <si>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</si>
  <si>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</si>
  <si>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</si>
  <si>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</si>
  <si>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</si>
  <si>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</si>
  <si>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</si>
  <si>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</si>
  <si>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</si>
  <si>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</si>
  <si>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</si>
  <si>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</si>
  <si>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</si>
  <si>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</si>
  <si>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</si>
  <si>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</si>
  <si>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</si>
  <si>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</si>
  <si>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</si>
  <si>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</si>
  <si>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</si>
  <si>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</si>
  <si>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</si>
  <si>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</si>
  <si>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</si>
  <si>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</si>
  <si>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</si>
  <si>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</si>
  <si>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</si>
  <si>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</si>
  <si>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</si>
  <si>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</si>
  <si>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</si>
  <si>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</si>
  <si>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</si>
  <si>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</si>
  <si>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</si>
  <si>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</si>
  <si>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</si>
  <si>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</si>
  <si>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</si>
  <si>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</si>
  <si>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</si>
  <si>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</si>
  <si>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</si>
  <si>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</si>
  <si>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</si>
  <si>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</si>
  <si>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</si>
  <si>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</si>
  <si>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</si>
  <si>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</si>
  <si>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</si>
  <si>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</si>
  <si>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</si>
  <si>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</si>
  <si>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</si>
  <si>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</si>
  <si>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</si>
  <si>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</si>
  <si>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</si>
  <si>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</si>
  <si>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</si>
  <si>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</si>
  <si>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</si>
  <si>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</si>
  <si>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</si>
  <si>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</si>
  <si>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</si>
  <si>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</si>
  <si>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</si>
  <si>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</si>
  <si>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</si>
  <si>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</si>
  <si>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</si>
  <si>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</si>
  <si>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</si>
  <si>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</si>
  <si>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</si>
  <si>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</si>
  <si>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</si>
  <si>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</si>
  <si>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</si>
  <si>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</si>
  <si>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</si>
  <si>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</si>
  <si>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</si>
  <si>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</si>
  <si>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</si>
  <si>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</si>
  <si>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</si>
  <si>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</si>
  <si>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</si>
  <si>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</si>
  <si>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</si>
  <si>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</si>
  <si>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</si>
  <si>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</si>
  <si>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</si>
  <si>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</si>
  <si>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</si>
  <si>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</si>
  <si>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</si>
  <si>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</si>
  <si>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</si>
  <si>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</si>
  <si>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</si>
  <si>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</si>
  <si>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</si>
  <si>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</si>
  <si>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</si>
  <si>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</si>
  <si>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</si>
  <si>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</si>
  <si>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</si>
  <si>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</si>
  <si>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</si>
  <si>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</si>
  <si>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</si>
  <si>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</si>
  <si>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</si>
  <si>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</si>
  <si>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</si>
  <si>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</si>
  <si>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</si>
  <si>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</si>
  <si>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</si>
  <si>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</si>
  <si>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</si>
  <si>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</si>
  <si>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</si>
  <si>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</si>
  <si>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</si>
  <si>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</si>
  <si>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</si>
  <si>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</si>
  <si>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</si>
  <si>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</si>
  <si>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</si>
  <si>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</si>
  <si>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</si>
  <si>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</si>
  <si>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</si>
  <si>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</si>
  <si>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</si>
  <si>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</si>
  <si>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</si>
  <si>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</si>
  <si>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</si>
  <si>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</si>
  <si>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</si>
  <si>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</si>
  <si>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</si>
  <si>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</si>
  <si>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</si>
  <si>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</si>
  <si>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</si>
  <si>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</si>
  <si>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</si>
  <si>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</si>
  <si>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</si>
  <si>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</si>
  <si>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</si>
  <si>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</si>
  <si>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</si>
  <si>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</si>
  <si>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</si>
  <si>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</si>
  <si>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</si>
  <si>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</si>
  <si>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</si>
  <si>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</si>
  <si>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</si>
  <si>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</si>
  <si>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</si>
  <si>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</si>
  <si>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</si>
  <si>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</si>
  <si>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</si>
  <si>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</si>
  <si>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</si>
  <si>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</si>
  <si>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</si>
  <si>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</si>
  <si>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</si>
  <si>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</si>
  <si>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</si>
  <si>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</si>
  <si>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</si>
  <si>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</si>
  <si>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</si>
  <si>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</si>
  <si>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</si>
  <si>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</si>
  <si>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</si>
  <si>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</si>
  <si>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</si>
  <si>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</si>
  <si>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</si>
  <si>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</si>
  <si>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</si>
  <si>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</si>
  <si>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</si>
  <si>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</si>
  <si>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</si>
  <si>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</si>
  <si>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</si>
  <si>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</si>
  <si>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</si>
  <si>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</si>
  <si>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</si>
  <si>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</si>
  <si>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</si>
  <si>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</si>
  <si>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</si>
  <si>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</si>
  <si>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</si>
  <si>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</si>
  <si>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</si>
  <si>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</si>
  <si>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</si>
  <si>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</si>
  <si>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</si>
  <si>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</si>
  <si>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</si>
  <si>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</si>
  <si>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</si>
  <si>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</si>
  <si>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</si>
  <si>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</si>
  <si>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</si>
  <si>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</si>
  <si>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</si>
  <si>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</si>
  <si>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</si>
  <si>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</si>
  <si>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</si>
  <si>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</si>
  <si>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</si>
  <si>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</si>
  <si>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</si>
  <si>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</si>
  <si>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</si>
  <si>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</si>
  <si>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</si>
  <si>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</si>
  <si>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</si>
  <si>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</si>
  <si>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</si>
  <si>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</si>
  <si>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</si>
  <si>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</si>
  <si>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</si>
  <si>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</si>
  <si>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</si>
  <si>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</si>
  <si>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</si>
  <si>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</si>
  <si>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</si>
  <si>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</si>
  <si>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</si>
  <si>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</si>
  <si>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</si>
  <si>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</si>
  <si>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</si>
  <si>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</si>
  <si>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</si>
  <si>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</si>
  <si>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</si>
  <si>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</si>
  <si>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</si>
  <si>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</si>
  <si>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</si>
  <si>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</si>
  <si>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</si>
  <si>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</si>
  <si>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</si>
  <si>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</si>
  <si>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</si>
  <si>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</si>
  <si>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</si>
  <si>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</si>
  <si>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</si>
  <si>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</si>
  <si>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</si>
  <si>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</si>
  <si>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</si>
  <si>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</si>
  <si>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</si>
  <si>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</si>
  <si>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</si>
  <si>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</si>
  <si>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</si>
  <si>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</si>
  <si>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</si>
  <si>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</si>
  <si>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</si>
  <si>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</si>
  <si>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</si>
  <si>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</si>
  <si>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</si>
  <si>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</si>
  <si>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</si>
  <si>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</si>
  <si>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</si>
  <si>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</si>
  <si>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</si>
  <si>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</si>
  <si>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</si>
  <si>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</si>
  <si>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</si>
  <si>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</si>
  <si>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</si>
  <si>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</si>
  <si>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</si>
  <si>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</si>
  <si>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</si>
  <si>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</si>
  <si>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</si>
  <si>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</si>
  <si>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</si>
  <si>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</si>
  <si>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</si>
  <si>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</si>
  <si>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</si>
  <si>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</si>
  <si>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</si>
  <si>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</si>
  <si>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</si>
  <si>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</si>
  <si>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</si>
  <si>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</si>
  <si>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</si>
  <si>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</si>
  <si>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</si>
  <si>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</si>
  <si>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</si>
  <si>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</si>
  <si>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</si>
  <si>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</si>
  <si>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</si>
  <si>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</si>
  <si>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</si>
  <si>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</si>
  <si>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</si>
  <si>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</si>
  <si>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</si>
  <si>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</si>
  <si>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</si>
  <si>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</si>
  <si>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</si>
  <si>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</si>
  <si>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</si>
  <si>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</si>
  <si>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</si>
  <si>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</si>
  <si>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</si>
  <si>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</si>
  <si>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</si>
  <si>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</si>
  <si>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</si>
  <si>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</si>
  <si>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</si>
  <si>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</si>
  <si>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</si>
  <si>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</si>
  <si>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</si>
  <si>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</si>
  <si>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</si>
  <si>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</si>
  <si>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</si>
  <si>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</si>
  <si>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</si>
  <si>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</si>
  <si>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</si>
  <si>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</si>
  <si>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</si>
  <si>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</si>
  <si>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</si>
  <si>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</si>
  <si>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</si>
  <si>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</si>
  <si>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</si>
  <si>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</si>
  <si>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</si>
  <si>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</si>
  <si>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</si>
  <si>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</si>
  <si>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</si>
  <si>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</si>
  <si>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</si>
  <si>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</si>
  <si>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</si>
  <si>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</si>
  <si>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</si>
  <si>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</si>
  <si>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</si>
  <si>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</si>
  <si>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</si>
  <si>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</si>
  <si>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</si>
  <si>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</si>
  <si>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</si>
  <si>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</si>
  <si>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</si>
  <si>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</si>
  <si>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</si>
  <si>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</si>
  <si>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</si>
  <si>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</si>
  <si>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</si>
  <si>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</si>
  <si>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</si>
  <si>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</si>
  <si>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</si>
  <si>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</si>
  <si>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</si>
  <si>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</si>
  <si>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</si>
  <si>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</si>
  <si>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</si>
  <si>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</si>
  <si>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</si>
  <si>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</si>
  <si>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</si>
  <si>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</si>
  <si>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</si>
  <si>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</si>
  <si>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</si>
  <si>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</si>
  <si>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</si>
  <si>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</si>
  <si>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</si>
  <si>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</si>
  <si>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</si>
  <si>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</si>
  <si>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</si>
  <si>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</si>
  <si>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</si>
  <si>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</si>
  <si>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</si>
  <si>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</si>
  <si>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</si>
  <si>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</si>
  <si>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</si>
  <si>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</si>
  <si>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</si>
  <si>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</si>
  <si>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</si>
  <si>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</si>
  <si>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</si>
  <si>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</si>
  <si>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</si>
  <si>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</si>
  <si>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</si>
  <si>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</si>
  <si>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</si>
  <si>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</si>
  <si>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</si>
  <si>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</si>
  <si>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</si>
  <si>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</si>
  <si>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</si>
  <si>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</si>
  <si>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</si>
  <si>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</si>
  <si>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</si>
  <si>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</si>
  <si>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</si>
  <si>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</si>
  <si>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</si>
  <si>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</si>
  <si>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</si>
  <si>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</si>
  <si>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</si>
  <si>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</si>
  <si>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</si>
  <si>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</si>
  <si>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</si>
  <si>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</si>
  <si>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</si>
  <si>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</si>
  <si>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</si>
  <si>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</si>
  <si>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</si>
  <si>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</si>
  <si>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</si>
  <si>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</si>
  <si>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</si>
  <si>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</si>
  <si>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</si>
  <si>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</si>
  <si>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</si>
  <si>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</si>
  <si>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</si>
  <si>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</si>
  <si>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</si>
  <si>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</si>
  <si>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</si>
  <si>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</si>
  <si>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</si>
  <si>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</si>
  <si>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</si>
  <si>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</si>
  <si>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</si>
  <si>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</si>
  <si>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</si>
  <si>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</si>
  <si>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</si>
  <si>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</si>
  <si>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</si>
  <si>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</si>
  <si>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</si>
  <si>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</si>
  <si>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</si>
  <si>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</si>
  <si>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</si>
  <si>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</si>
  <si>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</si>
  <si>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</si>
  <si>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</si>
  <si>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</si>
  <si>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</si>
  <si>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</si>
  <si>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</si>
  <si>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</si>
  <si>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</si>
  <si>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</si>
  <si>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</si>
  <si>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</si>
  <si>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</si>
  <si>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</si>
  <si>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</si>
  <si>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</si>
  <si>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</si>
  <si>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</si>
  <si>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</si>
  <si>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</si>
  <si>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</si>
  <si>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</si>
  <si>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</si>
  <si>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</si>
  <si>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</si>
  <si>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</si>
  <si>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</si>
  <si>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</si>
  <si>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</si>
  <si>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</si>
  <si>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</si>
  <si>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</si>
  <si>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</si>
  <si>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</si>
  <si>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</si>
  <si>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</si>
  <si>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</si>
  <si>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</si>
  <si>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</si>
  <si>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</si>
  <si>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</si>
  <si>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</si>
  <si>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</si>
  <si>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</si>
  <si>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</si>
  <si>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</si>
  <si>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</si>
  <si>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</si>
  <si>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</si>
  <si>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</si>
  <si>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</si>
  <si>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</si>
  <si>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</si>
  <si>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</si>
  <si>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</si>
  <si>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</si>
  <si>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</si>
  <si>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</si>
  <si>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</si>
  <si>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</si>
  <si>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</si>
  <si>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</si>
  <si>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</si>
  <si>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</si>
  <si>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</si>
  <si>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</si>
  <si>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</si>
  <si>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</si>
  <si>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</si>
  <si>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</si>
  <si>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</si>
  <si>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</si>
  <si>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</si>
  <si>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</si>
  <si>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</si>
  <si>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</si>
  <si>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</si>
  <si>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</si>
  <si>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</si>
  <si>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</si>
  <si>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</si>
  <si>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</si>
  <si>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</si>
  <si>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</si>
  <si>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</si>
  <si>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</si>
  <si>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</si>
  <si>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</si>
  <si>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</si>
  <si>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</si>
  <si>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</si>
  <si>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</si>
  <si>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</si>
  <si>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</si>
  <si>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</si>
  <si>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</si>
  <si>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</si>
  <si>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</si>
  <si>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</si>
  <si>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</si>
  <si>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</si>
  <si>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</si>
  <si>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</si>
  <si>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</si>
  <si>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</si>
  <si>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</si>
  <si>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</si>
  <si>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</si>
  <si>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</si>
  <si>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</si>
  <si>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</si>
  <si>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</si>
  <si>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</si>
  <si>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</si>
  <si>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</si>
  <si>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</si>
  <si>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</si>
  <si>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</si>
  <si>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</si>
  <si>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</si>
  <si>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</si>
  <si>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</si>
  <si>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</si>
  <si>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</si>
  <si>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</si>
  <si>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</si>
  <si>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</si>
  <si>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</si>
  <si>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</si>
  <si>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</si>
  <si>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</si>
  <si>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</si>
  <si>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</si>
  <si>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</si>
  <si>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</si>
  <si>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</si>
  <si>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</si>
  <si>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</si>
  <si>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</si>
  <si>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</si>
  <si>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</si>
  <si>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</si>
  <si>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</si>
  <si>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</si>
  <si>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</si>
  <si>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</si>
  <si>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</si>
  <si>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</si>
  <si>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</si>
  <si>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</si>
  <si>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</si>
  <si>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</si>
  <si>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</si>
  <si>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</si>
  <si>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</si>
  <si>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</si>
  <si>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</si>
  <si>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</si>
  <si>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</si>
  <si>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</si>
  <si>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</si>
  <si>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</si>
  <si>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</si>
  <si>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</si>
  <si>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</si>
  <si>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</si>
  <si>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</si>
  <si>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</si>
  <si>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</si>
  <si>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</si>
  <si>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</si>
  <si>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</si>
  <si>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</si>
  <si>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</si>
  <si>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</si>
  <si>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</si>
  <si>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</si>
  <si>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</si>
  <si>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</si>
  <si>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</si>
  <si>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</si>
  <si>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</si>
  <si>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</si>
  <si>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</si>
  <si>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</si>
  <si>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</si>
  <si>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</si>
  <si>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</si>
  <si>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</si>
  <si>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</si>
  <si>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</si>
  <si>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</si>
  <si>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</si>
  <si>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</si>
  <si>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</si>
  <si>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</si>
  <si>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</si>
  <si>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</si>
  <si>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</si>
  <si>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</si>
  <si>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</si>
  <si>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</si>
  <si>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</si>
  <si>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</si>
  <si>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</si>
  <si>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</si>
  <si>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</si>
  <si>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</si>
  <si>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</si>
  <si>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</si>
  <si>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</si>
  <si>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</si>
  <si>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</si>
  <si>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</si>
  <si>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</si>
  <si>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</si>
  <si>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</si>
  <si>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</si>
  <si>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</si>
  <si>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</si>
  <si>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</si>
  <si>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</si>
  <si>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</si>
  <si>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</si>
  <si>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</si>
  <si>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</si>
  <si>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</si>
  <si>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</si>
  <si>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</si>
  <si>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</si>
  <si>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</si>
  <si>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</si>
  <si>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</si>
  <si>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</si>
  <si>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</si>
  <si>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</si>
  <si>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</si>
  <si>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</si>
  <si>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</si>
  <si>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</si>
  <si>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</si>
  <si>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</si>
  <si>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</si>
  <si>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</si>
  <si>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</si>
  <si>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</si>
  <si>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</si>
  <si>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</si>
  <si>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</si>
  <si>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</si>
  <si>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</si>
  <si>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</si>
  <si>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</si>
  <si>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</si>
  <si>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</si>
  <si>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</si>
  <si>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</si>
  <si>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</si>
  <si>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</si>
  <si>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</si>
  <si>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</si>
  <si>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</si>
  <si>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</si>
  <si>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</si>
  <si>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</si>
  <si>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</si>
  <si>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</si>
  <si>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</si>
  <si>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</si>
  <si>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</si>
  <si>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</si>
  <si>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</si>
  <si>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</si>
  <si>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</si>
  <si>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</si>
  <si>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</si>
  <si>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</si>
  <si>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</si>
  <si>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</si>
  <si>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</si>
  <si>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</si>
  <si>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</si>
  <si>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</si>
  <si>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</si>
  <si>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</si>
  <si>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</si>
  <si>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</si>
  <si>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</si>
  <si>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</si>
  <si>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</si>
  <si>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</si>
  <si>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</si>
  <si>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</si>
  <si>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</si>
  <si>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</si>
  <si>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</si>
  <si>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</si>
  <si>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</si>
  <si>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</si>
  <si>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</si>
  <si>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</si>
  <si>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</si>
  <si>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</si>
  <si>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</si>
  <si>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</si>
  <si>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</si>
  <si>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</si>
  <si>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</si>
  <si>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</si>
  <si>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</si>
  <si>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</si>
  <si>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</si>
  <si>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</si>
  <si>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</si>
  <si>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</si>
  <si>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</si>
  <si>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</si>
  <si>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</si>
  <si>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</si>
  <si>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</si>
  <si>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</si>
  <si>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</si>
  <si>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</si>
  <si>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</si>
  <si>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</si>
  <si>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</si>
  <si>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</si>
  <si>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</si>
  <si>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</si>
  <si>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</si>
  <si>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</si>
  <si>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</si>
  <si>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</si>
  <si>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</si>
  <si>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</si>
  <si>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</si>
  <si>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</si>
  <si>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</si>
  <si>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</si>
  <si>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</si>
  <si>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</si>
  <si>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</si>
  <si>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</si>
  <si>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</si>
  <si>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</si>
  <si>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</si>
  <si>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</si>
  <si>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</si>
  <si>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</si>
  <si>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</si>
  <si>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</si>
  <si>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</si>
  <si>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</si>
  <si>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</si>
  <si>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</si>
  <si>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</si>
  <si>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</si>
  <si>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</si>
  <si>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</si>
  <si>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</si>
  <si>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</si>
  <si>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</si>
  <si>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</si>
  <si>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</si>
  <si>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</si>
  <si>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</si>
  <si>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</si>
  <si>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</si>
  <si>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</si>
  <si>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</si>
  <si>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</si>
  <si>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</si>
  <si>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</si>
  <si>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</si>
  <si>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</si>
  <si>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</si>
  <si>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</si>
  <si>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</si>
  <si>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</si>
  <si>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</si>
  <si>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</si>
  <si>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</si>
  <si>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</si>
  <si>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</si>
  <si>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</si>
  <si>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</si>
  <si>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</si>
  <si>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</si>
  <si>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</si>
  <si>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</si>
  <si>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</si>
  <si>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</si>
  <si>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</si>
  <si>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</si>
  <si>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</si>
  <si>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</si>
  <si>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</si>
  <si>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</si>
  <si>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</si>
  <si>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</si>
  <si>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</si>
  <si>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</si>
  <si>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</si>
  <si>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</si>
  <si>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</si>
  <si>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</si>
  <si>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</si>
  <si>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</si>
  <si>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</si>
  <si>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</si>
  <si>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</si>
  <si>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</si>
  <si>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</si>
  <si>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</si>
  <si>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</si>
  <si>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</si>
  <si>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</si>
  <si>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</si>
  <si>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</si>
  <si>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</si>
  <si>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</si>
  <si>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</si>
  <si>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</si>
  <si>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</si>
  <si>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</si>
  <si>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</si>
  <si>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</si>
  <si>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</si>
  <si>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</si>
  <si>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</si>
  <si>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</si>
  <si>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</si>
  <si>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</si>
  <si>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</si>
  <si>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</si>
  <si>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</si>
  <si>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</si>
  <si>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</si>
  <si>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</si>
  <si>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</si>
  <si>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</si>
  <si>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</si>
  <si>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</si>
  <si>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</si>
  <si>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</si>
  <si>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</si>
  <si>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</si>
  <si>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</si>
  <si>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</si>
  <si>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</si>
  <si>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</si>
  <si>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</si>
  <si>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</si>
  <si>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</si>
  <si>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</si>
  <si>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</si>
  <si>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</si>
  <si>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</si>
  <si>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</si>
  <si>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</si>
  <si>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</si>
  <si>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</si>
  <si>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</si>
  <si>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</si>
  <si>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</si>
  <si>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</si>
  <si>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</si>
  <si>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</si>
  <si>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</si>
  <si>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</si>
  <si>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</si>
  <si>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</si>
  <si>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</si>
  <si>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</si>
  <si>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</si>
  <si>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</si>
  <si>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</si>
  <si>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</si>
  <si>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</si>
  <si>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</si>
  <si>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</si>
  <si>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</si>
  <si>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</si>
  <si>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</si>
  <si>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</si>
  <si>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</si>
  <si>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</si>
  <si>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</si>
  <si>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</si>
  <si>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</si>
  <si>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</si>
  <si>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</si>
  <si>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</si>
  <si>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</si>
  <si>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</si>
  <si>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</si>
  <si>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</si>
  <si>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</si>
  <si>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</si>
  <si>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</si>
  <si>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</si>
  <si>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</si>
  <si>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</si>
  <si>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</si>
  <si>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</si>
  <si>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</si>
  <si>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</si>
  <si>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</si>
  <si>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</si>
  <si>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</si>
  <si>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</si>
  <si>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</si>
  <si>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</si>
  <si>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</si>
  <si>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</si>
  <si>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</si>
  <si>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</si>
  <si>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</si>
  <si>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</si>
  <si>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</si>
  <si>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</si>
  <si>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</si>
  <si>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</si>
  <si>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</si>
  <si>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</si>
  <si>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</si>
  <si>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</si>
  <si>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</si>
  <si>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</si>
  <si>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</si>
  <si>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</si>
  <si>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</si>
  <si>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</si>
  <si>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</si>
  <si>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</si>
  <si>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</si>
  <si>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</si>
  <si>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</si>
  <si>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</si>
  <si>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</si>
  <si>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</si>
  <si>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</si>
  <si>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</si>
  <si>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</si>
  <si>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</si>
  <si>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</si>
  <si>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</si>
  <si>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</si>
  <si>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</si>
  <si>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</si>
  <si>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</si>
  <si>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</si>
  <si>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</si>
  <si>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</si>
  <si>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</si>
  <si>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</si>
  <si>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</si>
  <si>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</si>
  <si>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</si>
  <si>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</si>
  <si>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</si>
  <si>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</si>
  <si>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</si>
  <si>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</si>
  <si>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</si>
  <si>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</si>
  <si>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</si>
  <si>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</si>
  <si>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</si>
  <si>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</si>
  <si>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</si>
  <si>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</si>
  <si>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</si>
  <si>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</si>
  <si>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</si>
  <si>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</si>
  <si>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</si>
  <si>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</si>
  <si>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</si>
  <si>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</si>
  <si>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</si>
  <si>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</si>
  <si>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</si>
  <si>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</si>
  <si>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</si>
  <si>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</si>
  <si>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</si>
  <si>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</si>
  <si>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</si>
  <si>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</si>
  <si>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</si>
  <si>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</si>
  <si>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</si>
  <si>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</si>
  <si>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</si>
  <si>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</si>
  <si>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</si>
  <si>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</si>
  <si>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</si>
  <si>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</si>
  <si>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</si>
  <si>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</si>
  <si>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</si>
  <si>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</si>
  <si>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</si>
  <si>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</si>
  <si>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</si>
  <si>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</si>
  <si>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</si>
  <si>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</si>
  <si>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</si>
  <si>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</si>
  <si>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</si>
  <si>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</si>
  <si>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</si>
  <si>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</si>
  <si>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</si>
  <si>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</si>
  <si>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</si>
  <si>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</si>
  <si>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</si>
  <si>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</si>
  <si>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</si>
  <si>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</si>
  <si>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</si>
  <si>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</si>
  <si>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</si>
  <si>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</si>
  <si>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</si>
  <si>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</si>
  <si>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</si>
  <si>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</si>
  <si>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</si>
  <si>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</si>
  <si>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</si>
  <si>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</si>
  <si>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</si>
  <si>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</si>
  <si>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</si>
  <si>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</si>
  <si>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</si>
  <si>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</si>
  <si>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</si>
  <si>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</si>
  <si>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</si>
  <si>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</si>
  <si>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</si>
  <si>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</si>
  <si>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</si>
  <si>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</si>
  <si>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</si>
  <si>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</si>
  <si>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</si>
  <si>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</si>
  <si>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</si>
  <si>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</si>
  <si>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</si>
  <si>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</si>
  <si>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</si>
  <si>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</si>
  <si>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</si>
  <si>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</si>
  <si>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</si>
  <si>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</si>
  <si>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</si>
  <si>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</si>
  <si>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</si>
  <si>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</si>
  <si>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</si>
  <si>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</si>
  <si>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</si>
  <si>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</si>
  <si>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</si>
  <si>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</si>
  <si>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</si>
  <si>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</si>
  <si>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</si>
  <si>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</si>
  <si>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</si>
  <si>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</si>
  <si>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</si>
  <si>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</si>
  <si>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</si>
  <si>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</si>
  <si>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</si>
  <si>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</si>
  <si>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</si>
  <si>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</si>
  <si>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</si>
  <si>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</si>
  <si>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</si>
  <si>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</si>
  <si>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</si>
  <si>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</si>
  <si>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</si>
  <si>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</si>
  <si>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</si>
  <si>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</si>
  <si>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</si>
  <si>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</si>
  <si>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</si>
  <si>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</si>
  <si>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</si>
  <si>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</si>
  <si>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</si>
  <si>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</si>
  <si>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</si>
  <si>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</si>
  <si>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</si>
  <si>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</si>
  <si>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</si>
  <si>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</si>
  <si>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</si>
  <si>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</si>
  <si>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</si>
  <si>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</si>
  <si>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</si>
  <si>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</si>
  <si>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</si>
  <si>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</si>
  <si>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</si>
  <si>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</si>
  <si>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</si>
  <si>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</si>
  <si>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</si>
  <si>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</si>
  <si>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</si>
  <si>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</si>
  <si>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</si>
  <si>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</si>
  <si>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</si>
  <si>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</si>
  <si>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</si>
  <si>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</si>
  <si>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</si>
  <si>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</si>
  <si>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</si>
  <si>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</si>
  <si>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</si>
  <si>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</si>
  <si>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</si>
  <si>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</si>
  <si>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</si>
  <si>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</si>
  <si>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</si>
  <si>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</si>
  <si>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</si>
  <si>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</si>
  <si>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</si>
  <si>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</si>
  <si>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</si>
  <si>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</si>
  <si>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</si>
  <si>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</si>
  <si>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</si>
  <si>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</si>
  <si>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</si>
  <si>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</si>
  <si>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</si>
  <si>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</si>
  <si>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</si>
  <si>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</si>
  <si>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</si>
  <si>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</si>
  <si>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</si>
  <si>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</si>
  <si>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</si>
  <si>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</si>
  <si>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</si>
  <si>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</si>
  <si>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</si>
  <si>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</si>
  <si>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</si>
  <si>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</si>
  <si>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</si>
  <si>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</si>
  <si>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</si>
  <si>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</si>
  <si>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</si>
  <si>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</si>
  <si>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</si>
  <si>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</si>
  <si>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</si>
  <si>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</si>
  <si>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</si>
  <si>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</si>
  <si>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</si>
  <si>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</si>
  <si>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</si>
  <si>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</si>
  <si>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</si>
  <si>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</si>
  <si>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</si>
  <si>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</si>
  <si>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</si>
  <si>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</si>
  <si>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</si>
  <si>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</si>
  <si>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</si>
  <si>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</si>
  <si>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</si>
  <si>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</si>
  <si>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</si>
  <si>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</si>
  <si>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</si>
  <si>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</si>
  <si>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</si>
  <si>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</si>
  <si>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</si>
  <si>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</si>
  <si>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</si>
  <si>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</si>
  <si>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</si>
  <si>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</si>
  <si>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</si>
  <si>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</si>
  <si>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</si>
  <si>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</si>
  <si>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</si>
  <si>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</si>
  <si>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</si>
  <si>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</si>
  <si>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</si>
  <si>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</si>
  <si>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</si>
  <si>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</si>
  <si>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</si>
  <si>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</si>
  <si>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</si>
  <si>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</si>
  <si>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</si>
  <si>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</si>
  <si>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</si>
  <si>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</si>
  <si>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</si>
  <si>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</si>
  <si>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</si>
  <si>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</si>
  <si>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</si>
  <si>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</si>
  <si>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</si>
  <si>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</si>
  <si>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</si>
  <si>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</si>
  <si>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</si>
  <si>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</si>
  <si>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</si>
  <si>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</si>
  <si>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</si>
  <si>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</si>
  <si>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</si>
  <si>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</si>
  <si>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</si>
  <si>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</si>
  <si>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</si>
  <si>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</si>
  <si>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</si>
  <si>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</si>
  <si>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</si>
  <si>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</si>
  <si>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</si>
  <si>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</si>
  <si>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</si>
  <si>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</si>
  <si>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</si>
  <si>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</si>
  <si>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</si>
  <si>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</si>
  <si>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</si>
  <si>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</si>
  <si>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</si>
  <si>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</si>
  <si>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</si>
  <si>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</si>
  <si>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</si>
  <si>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</si>
  <si>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</si>
  <si>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</si>
  <si>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</si>
  <si>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</si>
  <si>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</si>
  <si>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</si>
  <si>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</si>
  <si>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</si>
  <si>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</si>
  <si>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</si>
  <si>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</si>
  <si>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</si>
  <si>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</si>
  <si>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</si>
  <si>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</si>
  <si>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</si>
  <si>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</si>
  <si>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</si>
  <si>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</si>
  <si>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</si>
  <si>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</si>
  <si>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</si>
  <si>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</si>
  <si>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</si>
  <si>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</si>
  <si>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</si>
  <si>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</si>
  <si>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</si>
  <si>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</si>
  <si>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</si>
  <si>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</si>
  <si>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</si>
  <si>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</si>
  <si>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</si>
  <si>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</si>
  <si>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</si>
  <si>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</si>
  <si>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</si>
  <si>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</si>
  <si>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</si>
  <si>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</si>
  <si>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</si>
  <si>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</si>
  <si>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</si>
  <si>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</si>
  <si>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</si>
  <si>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</si>
  <si>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</si>
  <si>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</si>
  <si>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</si>
  <si>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</si>
  <si>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</si>
  <si>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</si>
  <si>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</si>
  <si>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</si>
  <si>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</si>
  <si>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</si>
  <si>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</si>
  <si>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</si>
  <si>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</si>
  <si>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</si>
  <si>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</si>
  <si>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</si>
  <si>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</si>
  <si>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</si>
  <si>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</si>
  <si>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</si>
  <si>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</si>
  <si>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</si>
  <si>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</si>
  <si>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</si>
  <si>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</si>
  <si>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</si>
  <si>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</si>
  <si>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</si>
  <si>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</si>
  <si>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</si>
  <si>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</si>
  <si>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</si>
  <si>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</si>
  <si>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</si>
  <si>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</si>
  <si>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</si>
  <si>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</si>
  <si>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</si>
  <si>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</si>
  <si>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</si>
  <si>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</si>
  <si>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</si>
  <si>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</si>
  <si>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</si>
  <si>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</si>
  <si>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</si>
  <si>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</si>
  <si>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</si>
  <si>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</si>
  <si>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</si>
  <si>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</si>
  <si>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</si>
  <si>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</si>
  <si>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</si>
  <si>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</si>
  <si>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</si>
  <si>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</si>
  <si>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</si>
  <si>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</si>
  <si>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</si>
  <si>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</si>
  <si>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</si>
  <si>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</si>
  <si>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</si>
  <si>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</si>
  <si>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</si>
  <si>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</si>
  <si>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</si>
  <si>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</si>
  <si>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</si>
  <si>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</si>
  <si>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</si>
  <si>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</si>
  <si>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</si>
  <si>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</si>
  <si>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</si>
  <si>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</si>
  <si>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</si>
  <si>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</si>
  <si>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</si>
  <si>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</si>
  <si>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</si>
  <si>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</si>
  <si>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</si>
  <si>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</si>
  <si>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</si>
  <si>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</si>
  <si>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</si>
  <si>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</si>
  <si>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</si>
  <si>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</si>
  <si>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</si>
  <si>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</si>
  <si>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</si>
  <si>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</si>
  <si>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</si>
  <si>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</si>
  <si>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</si>
  <si>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</si>
  <si>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</si>
  <si>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</si>
  <si>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</si>
  <si>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</si>
  <si>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</si>
  <si>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</si>
  <si>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</si>
  <si>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</si>
  <si>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</si>
  <si>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</si>
  <si>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</si>
  <si>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</si>
  <si>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</si>
  <si>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</si>
  <si>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</si>
  <si>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</si>
  <si>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</si>
  <si>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</si>
  <si>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</si>
  <si>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</si>
  <si>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</si>
  <si>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</si>
  <si>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</si>
  <si>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</si>
  <si>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</si>
  <si>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</si>
  <si>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</si>
  <si>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</si>
  <si>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</si>
  <si>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</si>
  <si>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</si>
  <si>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</si>
  <si>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</si>
  <si>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</si>
  <si>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</si>
  <si>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</si>
  <si>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</si>
  <si>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</si>
  <si>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</si>
  <si>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</si>
  <si>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</si>
  <si>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</si>
  <si>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</si>
  <si>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</si>
  <si>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</si>
  <si>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</si>
  <si>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</si>
  <si>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</si>
  <si>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</si>
  <si>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</si>
  <si>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</si>
  <si>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</si>
  <si>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</si>
  <si>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</si>
  <si>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</si>
  <si>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</si>
  <si>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</si>
  <si>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</si>
  <si>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</si>
  <si>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</si>
  <si>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</si>
  <si>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</si>
  <si>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</si>
  <si>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</si>
  <si>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</si>
  <si>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</si>
  <si>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</si>
  <si>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</si>
  <si>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</si>
  <si>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</si>
  <si>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</si>
  <si>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</si>
  <si>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</si>
  <si>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</si>
  <si>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</si>
  <si>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</si>
  <si>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</si>
  <si>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</si>
  <si>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</si>
  <si>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</si>
  <si>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</si>
  <si>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</si>
  <si>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</si>
  <si>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</si>
  <si>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</si>
  <si>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</si>
  <si>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</si>
  <si>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</si>
  <si>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</si>
  <si>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</si>
  <si>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</si>
  <si>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</si>
  <si>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</si>
  <si>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</si>
  <si>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</si>
  <si>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</si>
  <si>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</si>
  <si>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</si>
  <si>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</si>
  <si>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</si>
  <si>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</si>
  <si>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</si>
  <si>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</si>
  <si>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</si>
  <si>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</si>
  <si>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</si>
  <si>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</si>
  <si>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</si>
  <si>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</si>
  <si>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</si>
  <si>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</si>
  <si>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</si>
  <si>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</si>
  <si>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</si>
  <si>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</si>
  <si>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</si>
  <si>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</si>
  <si>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</si>
  <si>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</si>
  <si>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</si>
  <si>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</si>
  <si>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</si>
  <si>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</si>
  <si>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</si>
  <si>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</si>
  <si>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</si>
  <si>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</si>
  <si>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</si>
  <si>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</si>
  <si>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</si>
  <si>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</si>
  <si>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</si>
  <si>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</si>
  <si>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</si>
  <si>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</si>
  <si>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</si>
  <si>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</si>
  <si>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</si>
  <si>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</si>
  <si>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</si>
  <si>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</si>
  <si>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</si>
  <si>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</si>
  <si>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</si>
  <si>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</si>
  <si>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</si>
  <si>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</si>
  <si>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</si>
  <si>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</si>
  <si>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</si>
  <si>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</si>
  <si>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</si>
  <si>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</si>
  <si>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</si>
  <si>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</si>
  <si>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</si>
  <si>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</si>
  <si>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</si>
  <si>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</si>
  <si>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</si>
  <si>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</si>
  <si>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</si>
  <si>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</si>
  <si>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</si>
  <si>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</si>
  <si>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</si>
  <si>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</si>
  <si>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</si>
  <si>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</si>
  <si>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</si>
  <si>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</si>
  <si>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</si>
  <si>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</si>
  <si>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</si>
  <si>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</si>
  <si>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</si>
  <si>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</si>
  <si>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</si>
  <si>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</si>
  <si>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</si>
  <si>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</si>
  <si>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</si>
  <si>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</si>
  <si>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</si>
  <si>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</si>
  <si>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</si>
  <si>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</si>
  <si>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</si>
  <si>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</si>
  <si>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</si>
  <si>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</si>
  <si>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</si>
  <si>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</si>
  <si>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</si>
  <si>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</si>
  <si>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</si>
  <si>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</si>
  <si>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</si>
  <si>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</si>
  <si>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</si>
  <si>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</si>
  <si>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</si>
  <si>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</si>
  <si>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</si>
  <si>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</si>
  <si>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</si>
  <si>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</si>
  <si>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</si>
  <si>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</si>
  <si>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</si>
  <si>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</si>
  <si>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</si>
  <si>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</si>
  <si>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</si>
  <si>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</si>
  <si>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</si>
  <si>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</si>
  <si>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</si>
  <si>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</si>
  <si>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</si>
  <si>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</si>
  <si>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</si>
  <si>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</si>
  <si>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</si>
  <si>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</si>
  <si>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</si>
  <si>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</si>
  <si>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</si>
  <si>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</si>
  <si>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</si>
  <si>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</si>
  <si>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</si>
  <si>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</si>
  <si>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</si>
  <si>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</si>
  <si>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</si>
  <si>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</si>
  <si>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</si>
  <si>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</si>
  <si>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</si>
  <si>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</si>
  <si>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</si>
  <si>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</si>
  <si>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</si>
  <si>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</si>
  <si>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</si>
  <si>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</si>
  <si>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</si>
  <si>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</si>
  <si>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</si>
  <si>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</si>
  <si>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</si>
  <si>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</si>
  <si>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</si>
  <si>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</si>
  <si>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</si>
  <si>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</si>
  <si>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</si>
  <si>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</si>
  <si>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</si>
  <si>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</si>
  <si>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</si>
  <si>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</si>
  <si>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</si>
  <si>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</si>
  <si>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</si>
  <si>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</si>
  <si>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</si>
  <si>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</si>
  <si>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</si>
  <si>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</si>
  <si>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</si>
  <si>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</si>
  <si>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</si>
  <si>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</si>
  <si>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</si>
  <si>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</si>
  <si>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</si>
  <si>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</si>
  <si>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</si>
  <si>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</si>
  <si>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</si>
  <si>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</si>
  <si>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</si>
  <si>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</si>
  <si>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</si>
  <si>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</si>
  <si>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</si>
  <si>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</si>
  <si>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</si>
  <si>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</si>
  <si>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</si>
  <si>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</si>
  <si>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</si>
  <si>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</si>
  <si>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</si>
  <si>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</si>
  <si>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</si>
  <si>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</si>
  <si>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</si>
  <si>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</si>
  <si>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</si>
  <si>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</si>
  <si>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</si>
  <si>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</si>
  <si>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</si>
  <si>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</si>
  <si>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</si>
  <si>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</si>
  <si>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</si>
  <si>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</si>
  <si>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</si>
  <si>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</si>
  <si>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</si>
  <si>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</si>
  <si>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</si>
  <si>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</si>
  <si>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</si>
  <si>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</si>
  <si>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</si>
  <si>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</si>
  <si>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</si>
  <si>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</si>
  <si>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</si>
  <si>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</si>
  <si>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</si>
  <si>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</si>
  <si>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</si>
  <si>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</si>
  <si>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</si>
  <si>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</si>
  <si>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</si>
  <si>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</si>
  <si>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</si>
  <si>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</si>
  <si>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</si>
  <si>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</si>
  <si>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</si>
  <si>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</si>
  <si>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</si>
  <si>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</si>
  <si>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</si>
  <si>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</si>
  <si>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</si>
  <si>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</si>
  <si>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</si>
  <si>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</si>
  <si>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</si>
  <si>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</si>
  <si>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</si>
  <si>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</si>
  <si>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</si>
  <si>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</si>
  <si>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</si>
  <si>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</si>
  <si>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</si>
  <si>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</si>
  <si>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</si>
  <si>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</si>
  <si>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</si>
  <si>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</si>
  <si>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</si>
  <si>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</si>
  <si>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</si>
  <si>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</si>
  <si>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</si>
  <si>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</si>
  <si>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</si>
  <si>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</si>
  <si>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</si>
  <si>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</si>
  <si>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</si>
  <si>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</si>
  <si>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</si>
  <si>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</si>
  <si>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</si>
  <si>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</si>
  <si>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</si>
  <si>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</si>
  <si>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</si>
  <si>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</si>
  <si>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</si>
  <si>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</si>
  <si>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</si>
  <si>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</si>
  <si>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</si>
  <si>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</si>
  <si>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</si>
  <si>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</si>
  <si>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</si>
  <si>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</si>
  <si>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</si>
  <si>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</si>
  <si>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</si>
  <si>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</si>
  <si>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</si>
  <si>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</si>
  <si>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</si>
  <si>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</si>
  <si>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</si>
  <si>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</si>
  <si>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</si>
  <si>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</si>
  <si>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</si>
  <si>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</si>
  <si>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</si>
  <si>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</si>
  <si>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</si>
  <si>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</si>
  <si>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</si>
  <si>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</si>
  <si>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</si>
  <si>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</si>
  <si>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</si>
  <si>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</si>
  <si>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</si>
  <si>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</si>
  <si>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</si>
  <si>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</si>
  <si>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</si>
  <si>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</si>
  <si>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</si>
  <si>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</si>
  <si>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</si>
  <si>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</si>
  <si>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</si>
  <si>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</si>
  <si>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</si>
  <si>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</si>
  <si>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</si>
  <si>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</si>
  <si>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</si>
  <si>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</si>
  <si>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</si>
  <si>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</si>
  <si>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</si>
  <si>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</si>
  <si>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</si>
  <si>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</si>
  <si>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</si>
  <si>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</si>
  <si>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</si>
  <si>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</si>
  <si>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</si>
  <si>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</si>
  <si>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</si>
  <si>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</si>
  <si>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</si>
  <si>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</si>
  <si>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</si>
  <si>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</si>
  <si>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</si>
  <si>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</si>
  <si>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</si>
  <si>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</si>
  <si>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</si>
  <si>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</si>
  <si>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</si>
  <si>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</si>
  <si>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</si>
  <si>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</si>
  <si>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</si>
  <si>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</si>
  <si>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</si>
  <si>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</si>
  <si>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</si>
  <si>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</si>
  <si>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</si>
  <si>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</si>
  <si>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</si>
  <si>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</si>
  <si>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</si>
  <si>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</si>
  <si>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</si>
  <si>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</si>
  <si>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</si>
  <si>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</si>
  <si>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</si>
  <si>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</si>
  <si>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</si>
  <si>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</si>
  <si>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</si>
  <si>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</si>
  <si>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</si>
  <si>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</si>
  <si>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</si>
  <si>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</si>
  <si>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</si>
  <si>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</si>
  <si>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</si>
  <si>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</si>
  <si>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</si>
  <si>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</si>
  <si>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</si>
  <si>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</si>
  <si>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</si>
  <si>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</si>
  <si>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</si>
  <si>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</si>
  <si>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</si>
  <si>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</si>
  <si>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</si>
  <si>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</si>
  <si>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</si>
  <si>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</si>
  <si>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</si>
  <si>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</si>
  <si>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</si>
  <si>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</si>
  <si>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</si>
  <si>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</si>
  <si>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</si>
  <si>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</si>
  <si>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</si>
  <si>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</si>
  <si>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</si>
  <si>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</si>
  <si>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</si>
  <si>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</si>
  <si>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</si>
  <si>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</si>
  <si>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</si>
  <si>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</si>
  <si>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</si>
  <si>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</si>
  <si>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</si>
  <si>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</si>
  <si>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</si>
  <si>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</si>
  <si>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</si>
  <si>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</si>
  <si>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</si>
  <si>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</si>
  <si>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</si>
  <si>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</si>
  <si>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</si>
  <si>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</si>
  <si>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</si>
  <si>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</si>
  <si>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</si>
  <si>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</si>
  <si>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</si>
  <si>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</si>
  <si>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</si>
  <si>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</si>
  <si>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</si>
  <si>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</si>
  <si>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</si>
  <si>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</si>
  <si>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</si>
  <si>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</si>
  <si>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</si>
  <si>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</si>
  <si>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</si>
  <si>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</si>
  <si>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</si>
  <si>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</si>
  <si>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</si>
  <si>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</si>
  <si>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</si>
  <si>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</si>
  <si>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</si>
  <si>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</si>
  <si>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</si>
  <si>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</si>
  <si>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</si>
  <si>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</si>
  <si>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</si>
  <si>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</si>
  <si>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</si>
  <si>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</si>
  <si>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</si>
  <si>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</si>
  <si>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</si>
  <si>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</si>
  <si>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</si>
  <si>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</si>
  <si>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</si>
  <si>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</si>
  <si>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</si>
  <si>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</si>
  <si>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</si>
  <si>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</si>
  <si>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</si>
  <si>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</si>
  <si>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</si>
  <si>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</si>
  <si>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</si>
  <si>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</si>
  <si>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</si>
  <si>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</si>
  <si>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</si>
  <si>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</si>
  <si>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</si>
  <si>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</si>
  <si>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</si>
  <si>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</si>
  <si>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</si>
  <si>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</si>
  <si>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</si>
  <si>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</si>
  <si>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</si>
  <si>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</si>
  <si>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</si>
  <si>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</si>
  <si>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</si>
  <si>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</si>
  <si>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</si>
  <si>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</si>
  <si>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</si>
  <si>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</si>
  <si>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</si>
  <si>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</si>
  <si>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</si>
  <si>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</si>
  <si>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</si>
  <si>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</si>
  <si>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</si>
  <si>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</si>
  <si>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</si>
  <si>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</si>
  <si>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</si>
  <si>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</si>
  <si>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</si>
  <si>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</si>
  <si>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</si>
  <si>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</si>
  <si>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</si>
  <si>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</si>
  <si>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</si>
  <si>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</si>
  <si>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</si>
  <si>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</si>
  <si>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</si>
  <si>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</si>
  <si>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</si>
  <si>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</si>
  <si>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</si>
  <si>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</si>
  <si>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</si>
  <si>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</si>
  <si>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</si>
  <si>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</si>
  <si>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</si>
  <si>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</si>
  <si>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</si>
  <si>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</si>
  <si>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</si>
  <si>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</si>
  <si>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</si>
  <si>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</si>
  <si>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</si>
  <si>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</si>
  <si>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</si>
  <si>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</si>
  <si>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</si>
  <si>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</si>
  <si>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</si>
  <si>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</si>
  <si>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</si>
  <si>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</si>
  <si>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</si>
  <si>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</si>
  <si>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</si>
  <si>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</si>
  <si>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</si>
  <si>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</si>
  <si>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</si>
  <si>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</si>
  <si>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</si>
  <si>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</si>
  <si>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</si>
  <si>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</si>
  <si>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</si>
  <si>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</si>
  <si>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</si>
  <si>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</si>
  <si>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</si>
  <si>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</si>
  <si>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</si>
  <si>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</si>
  <si>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</si>
  <si>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</si>
  <si>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</si>
  <si>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</si>
  <si>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</si>
  <si>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</si>
  <si>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</si>
  <si>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</si>
  <si>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</si>
  <si>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</si>
  <si>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</si>
  <si>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</si>
  <si>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</si>
  <si>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</si>
  <si>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</si>
  <si>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</si>
  <si>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</si>
  <si>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</si>
  <si>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</si>
  <si>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</si>
  <si>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</si>
  <si>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</si>
  <si>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</si>
  <si>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</si>
  <si>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</si>
  <si>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</si>
  <si>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</si>
  <si>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</si>
  <si>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</si>
  <si>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</si>
  <si>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</si>
  <si>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</si>
  <si>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</si>
  <si>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</si>
  <si>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</si>
  <si>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</si>
  <si>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</si>
  <si>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</si>
  <si>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</si>
  <si>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</si>
  <si>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</si>
  <si>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</si>
  <si>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</si>
  <si>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</si>
  <si>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</si>
  <si>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</si>
  <si>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</si>
  <si>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</si>
  <si>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</si>
  <si>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</si>
  <si>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</si>
  <si>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</si>
  <si>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</si>
  <si>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</si>
  <si>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</si>
  <si>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</si>
  <si>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</si>
  <si>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</si>
  <si>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</si>
  <si>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</si>
  <si>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</si>
  <si>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</si>
  <si>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</si>
  <si>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</si>
  <si>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</si>
  <si>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</si>
  <si>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</si>
  <si>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</si>
  <si>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</si>
  <si>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</si>
  <si>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</si>
  <si>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</si>
  <si>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</si>
  <si>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</si>
  <si>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</si>
  <si>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</si>
  <si>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</si>
  <si>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</si>
  <si>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</si>
  <si>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</si>
  <si>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</si>
  <si>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</si>
  <si>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</si>
  <si>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</si>
  <si>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</si>
  <si>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</si>
  <si>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</si>
  <si>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</si>
  <si>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</si>
  <si>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</si>
  <si>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</si>
  <si>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</si>
  <si>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</si>
  <si>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</si>
  <si>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</si>
  <si>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</si>
  <si>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</si>
  <si>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</si>
  <si>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</si>
  <si>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</si>
  <si>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</si>
  <si>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</si>
  <si>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</si>
  <si>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</si>
  <si>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</si>
  <si>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</si>
  <si>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</si>
  <si>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</si>
  <si>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</si>
  <si>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</si>
  <si>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</si>
  <si>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</si>
  <si>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</si>
  <si>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</si>
  <si>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</si>
  <si>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</si>
  <si>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</si>
  <si>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</si>
  <si>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</si>
  <si>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</si>
  <si>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</si>
  <si>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</si>
  <si>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</si>
  <si>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</si>
  <si>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</si>
  <si>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</si>
  <si>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</si>
  <si>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</si>
  <si>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</si>
  <si>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</si>
  <si>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</si>
  <si>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</si>
  <si>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</si>
  <si>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</si>
  <si>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</si>
  <si>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</si>
  <si>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</si>
  <si>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</si>
  <si>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</si>
  <si>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</si>
  <si>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</si>
  <si>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</si>
  <si>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</si>
  <si>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</si>
  <si>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</si>
  <si>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</si>
  <si>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</si>
  <si>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</si>
  <si>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</si>
  <si>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</si>
  <si>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</si>
  <si>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</si>
  <si>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</si>
  <si>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</si>
  <si>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</si>
  <si>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</si>
  <si>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</si>
  <si>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</si>
  <si>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</si>
  <si>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</si>
  <si>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</si>
  <si>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</si>
  <si>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</si>
  <si>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</si>
  <si>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</si>
  <si>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</si>
  <si>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</si>
  <si>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</si>
  <si>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</si>
  <si>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</si>
  <si>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</si>
  <si>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</si>
  <si>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</si>
  <si>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</si>
  <si>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</si>
  <si>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</si>
  <si>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</si>
  <si>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</si>
  <si>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</si>
  <si>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</si>
  <si>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</si>
  <si>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</si>
  <si>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</si>
  <si>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</si>
  <si>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</si>
  <si>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</si>
  <si>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</si>
  <si>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</si>
  <si>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</si>
  <si>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</si>
  <si>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</si>
  <si>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</si>
  <si>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</si>
  <si>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</si>
  <si>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</si>
  <si>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</si>
  <si>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</si>
  <si>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</si>
  <si>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</si>
  <si>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</si>
  <si>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</si>
  <si>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</si>
  <si>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</si>
  <si>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</si>
  <si>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</si>
  <si>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</si>
  <si>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</si>
  <si>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</si>
  <si>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</si>
  <si>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</si>
  <si>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</si>
  <si>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</si>
  <si>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</si>
  <si>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</si>
  <si>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</si>
  <si>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</si>
  <si>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</si>
  <si>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</si>
  <si>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</si>
  <si>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</si>
  <si>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</si>
  <si>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</si>
  <si>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</si>
  <si>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</si>
  <si>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</si>
  <si>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</si>
  <si>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</si>
  <si>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</si>
  <si>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</si>
  <si>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</si>
  <si>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</si>
  <si>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</si>
  <si>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</si>
  <si>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</si>
  <si>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</si>
  <si>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</si>
  <si>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</si>
  <si>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</si>
  <si>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</si>
  <si>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</si>
  <si>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</si>
  <si>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</si>
  <si>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</si>
  <si>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</si>
  <si>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</si>
  <si>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</si>
  <si>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</si>
  <si>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</si>
  <si>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</si>
  <si>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</si>
  <si>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</si>
  <si>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</si>
  <si>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</si>
  <si>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</si>
  <si>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</si>
  <si>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</si>
  <si>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</si>
  <si>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</si>
  <si>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</si>
  <si>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</si>
  <si>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</si>
  <si>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</si>
  <si>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</si>
  <si>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</si>
  <si>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</si>
  <si>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</si>
  <si>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</si>
  <si>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</si>
  <si>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</si>
  <si>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</si>
  <si>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</si>
  <si>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</si>
  <si>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</si>
  <si>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</si>
  <si>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</si>
  <si>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</si>
  <si>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</si>
  <si>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</si>
  <si>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</si>
  <si>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</si>
  <si>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</si>
  <si>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</si>
  <si>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</si>
  <si>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</si>
  <si>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</si>
  <si>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</si>
  <si>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</si>
  <si>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</si>
  <si>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</si>
  <si>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</si>
  <si>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</si>
  <si>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</si>
  <si>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</si>
  <si>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</si>
  <si>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</si>
  <si>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</si>
  <si>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</si>
  <si>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</si>
  <si>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</si>
  <si>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</si>
  <si>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</si>
  <si>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</si>
  <si>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</si>
  <si>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</si>
  <si>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</si>
  <si>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</si>
  <si>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</si>
  <si>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</si>
  <si>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</si>
  <si>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</si>
  <si>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</si>
  <si>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</si>
  <si>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</si>
  <si>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</si>
  <si>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</si>
  <si>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</si>
  <si>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</si>
  <si>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</si>
  <si>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</si>
  <si>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</si>
  <si>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</si>
  <si>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</si>
  <si>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</si>
  <si>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</si>
  <si>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</si>
  <si>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</si>
  <si>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</si>
  <si>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</si>
  <si>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</si>
  <si>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</si>
  <si>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</si>
  <si>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</si>
  <si>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</si>
  <si>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</si>
  <si>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</si>
  <si>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</si>
  <si>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</si>
  <si>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</si>
  <si>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</si>
  <si>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</si>
  <si>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</si>
  <si>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</si>
  <si>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</si>
  <si>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</si>
  <si>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</si>
  <si>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</si>
  <si>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</si>
  <si>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</si>
  <si>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</si>
  <si>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</si>
  <si>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</si>
  <si>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</si>
  <si>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</si>
  <si>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</si>
  <si>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</si>
  <si>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</si>
  <si>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</si>
  <si>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</si>
  <si>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</si>
  <si>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</si>
  <si>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</si>
  <si>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</si>
  <si>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</si>
  <si>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</si>
  <si>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</si>
  <si>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</si>
  <si>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</si>
  <si>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</si>
  <si>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</si>
  <si>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</si>
  <si>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</si>
  <si>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</si>
  <si>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</si>
  <si>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</si>
  <si>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</si>
  <si>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</si>
  <si>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</si>
  <si>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</si>
  <si>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</si>
  <si>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</si>
  <si>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</si>
  <si>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</si>
  <si>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</si>
  <si>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</si>
  <si>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</si>
  <si>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</si>
  <si>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</si>
  <si>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</si>
  <si>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</si>
  <si>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</si>
  <si>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</si>
  <si>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</si>
  <si>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</si>
  <si>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</si>
  <si>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</si>
  <si>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</si>
  <si>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</si>
  <si>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</si>
  <si>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</si>
  <si>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</si>
  <si>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</si>
  <si>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</si>
  <si>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</si>
  <si>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</si>
  <si>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</si>
  <si>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</si>
  <si>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</si>
  <si>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</si>
  <si>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</si>
  <si>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</si>
  <si>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</si>
  <si>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</si>
  <si>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</si>
  <si>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</si>
  <si>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</si>
  <si>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</si>
  <si>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</si>
  <si>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</si>
  <si>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</si>
  <si>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</si>
  <si>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</si>
  <si>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</si>
  <si>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</si>
  <si>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</si>
  <si>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</si>
  <si>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</si>
  <si>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</si>
  <si>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</si>
  <si>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</si>
  <si>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</si>
  <si>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</si>
  <si>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</si>
  <si>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</si>
  <si>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</si>
  <si>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</si>
  <si>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</si>
  <si>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</si>
  <si>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</si>
  <si>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</si>
  <si>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</si>
  <si>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</si>
  <si>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</si>
  <si>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</si>
  <si>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</si>
  <si>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</si>
  <si>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</si>
  <si>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</si>
  <si>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</si>
  <si>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</si>
  <si>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</si>
  <si>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</si>
  <si>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</si>
  <si>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</si>
  <si>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</si>
  <si>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</si>
  <si>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</si>
  <si>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</si>
  <si>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</si>
  <si>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</si>
  <si>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</si>
  <si>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</si>
  <si>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</si>
  <si>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</si>
  <si>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</si>
  <si>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</si>
  <si>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</si>
  <si>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</si>
  <si>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</si>
  <si>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</si>
  <si>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</si>
  <si>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</si>
  <si>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</si>
  <si>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</si>
  <si>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</si>
  <si>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</si>
  <si>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</si>
  <si>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</si>
  <si>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</si>
  <si>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</si>
  <si>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</si>
  <si>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</si>
  <si>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</si>
  <si>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</si>
  <si>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</si>
  <si>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</si>
  <si>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</si>
  <si>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</si>
  <si>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</si>
  <si>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</si>
  <si>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</si>
  <si>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</si>
  <si>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</si>
  <si>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</si>
  <si>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</si>
  <si>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</si>
  <si>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</si>
  <si>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</si>
  <si>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</si>
  <si>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</si>
  <si>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</si>
  <si>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</si>
  <si>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</si>
  <si>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</si>
  <si>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</si>
  <si>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</si>
  <si>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</si>
  <si>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</si>
  <si>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</si>
  <si>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</si>
  <si>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</si>
  <si>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</si>
  <si>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</si>
  <si>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</si>
  <si>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</si>
  <si>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</si>
  <si>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</si>
  <si>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</si>
  <si>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</si>
  <si>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</si>
  <si>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</si>
  <si>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</si>
  <si>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</si>
  <si>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</si>
  <si>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</si>
  <si>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</si>
  <si>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</si>
  <si>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</si>
  <si>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</si>
  <si>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</si>
  <si>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</si>
  <si>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</si>
  <si>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</si>
  <si>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</si>
  <si>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</si>
  <si>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</si>
  <si>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</si>
  <si>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</si>
  <si>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</si>
  <si>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</si>
  <si>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</si>
  <si>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</si>
  <si>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</si>
  <si>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</si>
  <si>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</si>
  <si>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</si>
  <si>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</si>
  <si>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</si>
  <si>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</si>
  <si>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</si>
  <si>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</si>
  <si>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</si>
  <si>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</si>
  <si>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</si>
  <si>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</si>
  <si>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</si>
  <si>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</si>
  <si>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</si>
  <si>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</si>
  <si>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</si>
  <si>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</si>
  <si>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</si>
  <si>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</si>
  <si>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</si>
  <si>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</si>
  <si>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</si>
  <si>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</si>
  <si>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</si>
  <si>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</si>
  <si>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</si>
  <si>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</si>
  <si>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</si>
  <si>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</si>
  <si>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</si>
  <si>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</si>
  <si>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</si>
  <si>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</si>
  <si>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</si>
  <si>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</si>
  <si>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</si>
  <si>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</si>
  <si>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</si>
  <si>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</si>
  <si>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</si>
  <si>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</si>
  <si>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</si>
  <si>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</si>
  <si>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</si>
  <si>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</si>
  <si>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</si>
  <si>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</si>
  <si>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</si>
  <si>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</si>
  <si>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</si>
  <si>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</si>
  <si>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</si>
  <si>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</si>
  <si>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</si>
  <si>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</si>
  <si>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</si>
  <si>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</si>
  <si>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</si>
  <si>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</si>
  <si>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</si>
  <si>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</si>
  <si>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</si>
  <si>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</si>
  <si>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</si>
  <si>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</si>
  <si>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</si>
  <si>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</si>
  <si>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</si>
  <si>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</si>
  <si>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</si>
  <si>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</si>
  <si>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</si>
  <si>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</si>
  <si>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</si>
  <si>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</si>
  <si>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</si>
  <si>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</si>
  <si>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</si>
  <si>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</si>
  <si>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</si>
  <si>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</si>
  <si>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</si>
  <si>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</si>
  <si>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</si>
  <si>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</si>
  <si>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</si>
  <si>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</si>
  <si>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</si>
  <si>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</si>
  <si>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</si>
  <si>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</si>
  <si>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</si>
  <si>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</si>
  <si>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</si>
  <si>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</si>
  <si>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</si>
  <si>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</si>
  <si>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</si>
  <si>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</si>
  <si>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</si>
  <si>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</si>
  <si>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</si>
  <si>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</si>
  <si>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</si>
  <si>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</si>
  <si>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</si>
  <si>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</si>
  <si>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</si>
  <si>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</si>
  <si>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</si>
  <si>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</si>
  <si>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</si>
  <si>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</si>
  <si>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</si>
  <si>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</si>
  <si>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</si>
  <si>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</si>
  <si>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</si>
  <si>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</si>
  <si>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</si>
  <si>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</si>
  <si>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</si>
  <si>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</si>
  <si>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</si>
  <si>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</si>
  <si>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</si>
  <si>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</si>
  <si>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</si>
  <si>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</si>
  <si>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</si>
  <si>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</si>
  <si>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</si>
  <si>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</si>
  <si>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</si>
  <si>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</si>
  <si>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</si>
  <si>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</si>
  <si>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</si>
  <si>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</si>
  <si>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</si>
  <si>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</si>
  <si>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</si>
  <si>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</si>
  <si>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</si>
  <si>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</si>
  <si>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</si>
  <si>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</si>
  <si>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</si>
  <si>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</si>
  <si>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</si>
  <si>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</si>
  <si>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</si>
  <si>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</si>
  <si>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</si>
  <si>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</si>
  <si>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</si>
  <si>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</si>
  <si>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</si>
  <si>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</si>
  <si>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</si>
  <si>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</si>
  <si>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</si>
  <si>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</si>
  <si>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</si>
  <si>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</si>
  <si>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</si>
  <si>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</si>
  <si>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</si>
  <si>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</si>
  <si>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</si>
  <si>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</si>
  <si>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</si>
  <si>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</si>
  <si>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</si>
  <si>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</si>
  <si>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</si>
  <si>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</si>
  <si>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</si>
  <si>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</si>
  <si>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</si>
  <si>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</si>
  <si>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</si>
  <si>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</si>
  <si>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</si>
  <si>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</si>
  <si>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</si>
  <si>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</si>
  <si>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</si>
  <si>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</si>
  <si>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</si>
  <si>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</si>
  <si>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</si>
  <si>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</si>
  <si>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</si>
  <si>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</si>
  <si>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</si>
  <si>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</si>
  <si>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</si>
  <si>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</si>
  <si>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</si>
  <si>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</si>
  <si>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</si>
  <si>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</si>
  <si>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</si>
  <si>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</si>
  <si>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</si>
  <si>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</si>
  <si>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</si>
  <si>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</si>
  <si>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</si>
  <si>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</si>
  <si>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</si>
  <si>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</si>
  <si>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</si>
  <si>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</si>
  <si>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</si>
  <si>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</si>
  <si>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</si>
  <si>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</si>
  <si>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</si>
  <si>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</si>
  <si>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</si>
  <si>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</si>
  <si>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</si>
  <si>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</si>
  <si>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</si>
  <si>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</si>
  <si>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</si>
  <si>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</si>
  <si>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</si>
  <si>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</si>
  <si>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</si>
  <si>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</si>
  <si>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</si>
  <si>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</si>
  <si>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</si>
  <si>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</si>
  <si>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</si>
  <si>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</si>
  <si>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</si>
  <si>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</si>
  <si>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</si>
  <si>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</si>
  <si>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</si>
  <si>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</si>
  <si>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</si>
  <si>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</si>
  <si>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</si>
  <si>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</si>
  <si>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</si>
  <si>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</si>
  <si>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</si>
  <si>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</si>
  <si>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</si>
  <si>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</si>
  <si>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</si>
  <si>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</si>
  <si>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</si>
  <si>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</si>
  <si>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</si>
  <si>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</si>
  <si>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</si>
  <si>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</si>
  <si>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</si>
  <si>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</si>
  <si>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</si>
  <si>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</si>
  <si>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</si>
  <si>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</si>
  <si>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</si>
  <si>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</si>
  <si>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</si>
  <si>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</si>
  <si>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</si>
  <si>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</si>
  <si>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</si>
  <si>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</si>
  <si>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</si>
  <si>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</si>
  <si>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</si>
  <si>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</si>
  <si>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</si>
  <si>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</si>
  <si>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</si>
  <si>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</si>
  <si>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</si>
  <si>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</si>
  <si>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</si>
  <si>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</si>
  <si>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</si>
  <si>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</si>
  <si>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</si>
  <si>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</si>
  <si>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</si>
  <si>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</si>
  <si>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</si>
  <si>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</si>
  <si>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</si>
  <si>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</si>
  <si>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</si>
  <si>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</si>
  <si>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</si>
  <si>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</si>
  <si>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</si>
  <si>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</si>
  <si>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</si>
  <si>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</si>
  <si>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</si>
  <si>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</si>
  <si>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</si>
  <si>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</si>
  <si>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</si>
  <si>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</si>
  <si>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</si>
  <si>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</si>
  <si>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</si>
  <si>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</si>
  <si>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</si>
  <si>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</si>
  <si>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</si>
  <si>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</si>
  <si>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</si>
  <si>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</si>
  <si>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</si>
  <si>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</si>
  <si>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</si>
  <si>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</si>
  <si>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</si>
  <si>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</si>
  <si>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</si>
  <si>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</si>
  <si>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</si>
  <si>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</si>
  <si>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</si>
  <si>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</si>
  <si>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</si>
  <si>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</si>
  <si>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</si>
  <si>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</si>
  <si>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</si>
  <si>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</si>
  <si>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</si>
  <si>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</si>
  <si>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</si>
  <si>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</si>
  <si>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</si>
  <si>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</si>
  <si>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</si>
  <si>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</si>
  <si>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</si>
  <si>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</si>
  <si>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</si>
  <si>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</si>
  <si>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</si>
  <si>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</si>
  <si>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</si>
  <si>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</si>
  <si>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</si>
  <si>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</si>
  <si>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</si>
  <si>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</si>
  <si>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</si>
  <si>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</si>
  <si>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</si>
  <si>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</si>
  <si>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</si>
  <si>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</si>
  <si>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</si>
  <si>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</si>
  <si>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</si>
  <si>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</si>
  <si>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</si>
  <si>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</si>
  <si>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</si>
  <si>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</si>
  <si>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</si>
  <si>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</si>
  <si>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</si>
  <si>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</si>
  <si>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</si>
  <si>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</si>
  <si>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</si>
  <si>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</si>
  <si>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</si>
  <si>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</si>
  <si>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</si>
  <si>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</si>
  <si>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</si>
  <si>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</si>
  <si>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</si>
  <si>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</si>
  <si>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</si>
  <si>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</si>
  <si>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</si>
  <si>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</si>
  <si>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</si>
  <si>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</si>
  <si>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</si>
  <si>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</si>
  <si>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</si>
  <si>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</si>
  <si>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</si>
  <si>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</si>
  <si>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</si>
  <si>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</si>
  <si>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</si>
  <si>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</si>
  <si>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</si>
  <si>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</si>
  <si>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</si>
  <si>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</si>
  <si>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</si>
  <si>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</si>
  <si>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</si>
  <si>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</si>
  <si>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</si>
  <si>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</si>
  <si>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</si>
  <si>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</si>
  <si>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</si>
  <si>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</si>
  <si>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</si>
  <si>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</si>
  <si>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</si>
  <si>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</si>
  <si>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</si>
  <si>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</si>
  <si>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</si>
  <si>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</si>
  <si>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</si>
  <si>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</si>
  <si>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</si>
  <si>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</si>
  <si>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</si>
  <si>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</si>
  <si>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</si>
  <si>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</si>
  <si>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</si>
  <si>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</si>
  <si>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</si>
  <si>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</si>
  <si>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</si>
  <si>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</si>
  <si>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</si>
  <si>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</si>
  <si>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</si>
  <si>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</si>
  <si>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</si>
  <si>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</si>
  <si>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</si>
  <si>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</si>
  <si>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</si>
  <si>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</si>
  <si>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</si>
  <si>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</si>
  <si>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</si>
  <si>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</si>
  <si>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</si>
  <si>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</si>
  <si>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</si>
  <si>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</si>
  <si>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</si>
  <si>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</si>
  <si>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</si>
  <si>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</si>
  <si>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</si>
  <si>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</si>
  <si>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</si>
  <si>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</si>
  <si>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</si>
  <si>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</si>
  <si>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</si>
  <si>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</si>
  <si>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</si>
  <si>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</si>
  <si>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</si>
  <si>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</si>
  <si>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</si>
  <si>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</si>
  <si>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</si>
  <si>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</si>
  <si>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</si>
  <si>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</si>
  <si>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</si>
  <si>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</si>
  <si>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</si>
  <si>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</si>
  <si>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</si>
  <si>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</si>
  <si>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</si>
  <si>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</si>
  <si>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</si>
  <si>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</si>
  <si>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</si>
  <si>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</si>
  <si>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</si>
  <si>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</si>
  <si>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</si>
  <si>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</si>
  <si>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</si>
  <si>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</si>
  <si>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</si>
  <si>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</si>
  <si>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</si>
  <si>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</si>
  <si>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</si>
  <si>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</si>
  <si>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</si>
  <si>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</si>
  <si>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</si>
  <si>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</si>
  <si>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</si>
  <si>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</si>
  <si>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</si>
  <si>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</si>
  <si>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</si>
  <si>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</si>
  <si>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</si>
  <si>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</si>
  <si>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</si>
  <si>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</si>
  <si>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</si>
  <si>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</si>
  <si>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</si>
  <si>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</si>
  <si>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</si>
  <si>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</si>
  <si>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</si>
  <si>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</si>
  <si>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</si>
  <si>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</si>
  <si>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</si>
  <si>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</si>
  <si>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</si>
  <si>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</si>
  <si>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</si>
  <si>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</si>
  <si>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</si>
  <si>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</si>
  <si>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</si>
  <si>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</si>
  <si>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</si>
  <si>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</si>
  <si>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</si>
  <si>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</si>
  <si>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</si>
  <si>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</si>
  <si>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</si>
  <si>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</si>
  <si>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</si>
  <si>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</si>
  <si>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</si>
  <si>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</si>
  <si>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</si>
  <si>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</si>
  <si>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</si>
  <si>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</si>
  <si>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</si>
  <si>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</si>
  <si>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</si>
  <si>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</si>
  <si>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</si>
  <si>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</si>
  <si>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</si>
  <si>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</si>
  <si>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</si>
  <si>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</si>
  <si>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</si>
  <si>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</si>
  <si>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</si>
  <si>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</si>
  <si>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</si>
  <si>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</si>
  <si>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</si>
  <si>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</si>
  <si>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</si>
  <si>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</si>
  <si>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</si>
  <si>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</si>
  <si>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</si>
  <si>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</si>
  <si>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</si>
  <si>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</si>
  <si>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</si>
  <si>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</si>
  <si>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</si>
  <si>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</si>
  <si>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</si>
  <si>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</si>
  <si>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</si>
  <si>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</si>
  <si>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</si>
  <si>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</si>
  <si>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</si>
  <si>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</si>
  <si>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</si>
  <si>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</si>
  <si>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</si>
  <si>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</si>
  <si>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</si>
  <si>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</si>
  <si>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</si>
  <si>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</si>
  <si>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</si>
  <si>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</si>
  <si>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</si>
  <si>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</si>
  <si>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</si>
  <si>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</si>
  <si>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</si>
  <si>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</si>
  <si>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</si>
  <si>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</si>
  <si>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</si>
  <si>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</si>
  <si>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</si>
  <si>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</si>
  <si>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</si>
  <si>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</si>
  <si>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</si>
  <si>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</si>
  <si>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</si>
  <si>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</si>
  <si>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</si>
  <si>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</si>
  <si>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</si>
  <si>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</si>
  <si>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</si>
  <si>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</si>
  <si>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</si>
  <si>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</si>
  <si>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</si>
  <si>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</si>
  <si>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</si>
  <si>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</si>
  <si>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</si>
  <si>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</si>
  <si>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</si>
  <si>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</si>
  <si>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</si>
  <si>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</si>
  <si>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</si>
  <si>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</si>
  <si>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</si>
  <si>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</si>
  <si>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</si>
  <si>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</si>
  <si>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</si>
  <si>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</si>
  <si>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</si>
  <si>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</si>
  <si>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</si>
  <si>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</si>
  <si>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</si>
  <si>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</si>
  <si>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</si>
  <si>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</si>
  <si>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</si>
  <si>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</si>
  <si>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</si>
  <si>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</si>
  <si>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</si>
  <si>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</si>
  <si>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</si>
  <si>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</si>
  <si>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</si>
  <si>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</si>
  <si>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</si>
  <si>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</si>
  <si>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</si>
  <si>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</si>
  <si>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</si>
  <si>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</si>
  <si>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</si>
  <si>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</si>
  <si>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</si>
  <si>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</si>
  <si>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</si>
  <si>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</si>
  <si>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</si>
  <si>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</si>
  <si>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</si>
  <si>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</si>
  <si>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</si>
  <si>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</si>
  <si>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</si>
  <si>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</si>
  <si>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</si>
  <si>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</si>
  <si>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</si>
  <si>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</si>
  <si>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</si>
  <si>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</si>
  <si>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</si>
  <si>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</si>
  <si>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</si>
  <si>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</si>
  <si>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</si>
  <si>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</si>
  <si>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</si>
  <si>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</si>
  <si>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</si>
  <si>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</si>
  <si>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</si>
  <si>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</si>
  <si>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</si>
  <si>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</si>
  <si>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</si>
  <si>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</si>
  <si>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</si>
  <si>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</si>
  <si>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</si>
  <si>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</si>
  <si>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</si>
  <si>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</si>
  <si>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</si>
  <si>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</si>
  <si>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</si>
  <si>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</si>
  <si>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</si>
  <si>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</si>
  <si>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</si>
  <si>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</si>
  <si>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</si>
  <si>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</si>
  <si>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</si>
  <si>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</si>
  <si>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</si>
  <si>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</si>
  <si>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</si>
  <si>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</si>
  <si>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</si>
  <si>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</si>
  <si>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</si>
  <si>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</si>
  <si>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</si>
  <si>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</si>
  <si>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</si>
  <si>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</si>
  <si>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</si>
  <si>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</si>
  <si>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</si>
  <si>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</si>
  <si>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</si>
  <si>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</si>
  <si>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</si>
  <si>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</si>
  <si>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</si>
  <si>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</si>
  <si>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</si>
  <si>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</si>
  <si>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</si>
  <si>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</si>
  <si>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</si>
  <si>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</si>
  <si>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</si>
  <si>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</si>
  <si>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</si>
  <si>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</si>
  <si>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</si>
  <si>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</si>
  <si>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</si>
  <si>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</si>
  <si>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</si>
  <si>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</si>
  <si>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</si>
  <si>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</si>
  <si>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</si>
  <si>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</si>
  <si>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</si>
  <si>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</si>
  <si>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</si>
  <si>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</si>
  <si>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</si>
  <si>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</si>
  <si>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</si>
  <si>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</si>
  <si>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</si>
  <si>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</si>
  <si>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</si>
  <si>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</si>
  <si>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</si>
  <si>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</si>
  <si>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</si>
  <si>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</si>
  <si>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</si>
  <si>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</si>
  <si>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</si>
  <si>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</si>
  <si>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</si>
  <si>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</si>
  <si>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</si>
  <si>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</si>
  <si>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</si>
  <si>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</si>
  <si>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</si>
  <si>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</si>
  <si>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</si>
  <si>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</si>
  <si>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</si>
  <si>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</si>
  <si>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</si>
  <si>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</si>
  <si>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</si>
  <si>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</si>
  <si>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</si>
  <si>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</si>
  <si>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</si>
  <si>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</si>
  <si>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</si>
  <si>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</si>
  <si>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</si>
  <si>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</si>
  <si>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</si>
  <si>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</si>
  <si>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</si>
  <si>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</si>
  <si>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</si>
  <si>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</si>
  <si>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</si>
  <si>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</si>
  <si>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</si>
  <si>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</si>
  <si>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</si>
  <si>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</si>
  <si>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</si>
  <si>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</si>
  <si>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</si>
  <si>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</si>
  <si>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</si>
  <si>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</si>
  <si>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</si>
  <si>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</si>
  <si>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</si>
  <si>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</si>
  <si>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</si>
  <si>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</si>
  <si>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</si>
  <si>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</si>
  <si>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</si>
  <si>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</si>
  <si>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</si>
  <si>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</si>
  <si>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</si>
  <si>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</si>
  <si>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</si>
  <si>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</si>
  <si>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</si>
  <si>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</si>
  <si>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</si>
  <si>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</si>
  <si>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</si>
  <si>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</si>
  <si>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</si>
  <si>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</si>
  <si>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</si>
  <si>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</si>
  <si>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</si>
  <si>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</si>
  <si>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</si>
  <si>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</si>
  <si>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</si>
  <si>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</si>
  <si>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</si>
  <si>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</si>
  <si>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</si>
  <si>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</si>
  <si>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</si>
  <si>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</si>
  <si>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</si>
  <si>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</si>
  <si>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</si>
  <si>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</si>
  <si>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</si>
  <si>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</si>
  <si>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</si>
  <si>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</si>
  <si>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</si>
  <si>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</si>
  <si>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</si>
  <si>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</si>
  <si>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</si>
  <si>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</si>
  <si>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</si>
  <si>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</si>
  <si>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</si>
  <si>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</si>
  <si>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</si>
  <si>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</si>
  <si>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</si>
  <si>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</si>
  <si>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</si>
  <si>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</si>
  <si>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</si>
  <si>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</si>
  <si>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</si>
  <si>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</si>
  <si>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</si>
  <si>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</si>
  <si>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</si>
  <si>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</si>
  <si>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</si>
  <si>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</si>
  <si>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</si>
  <si>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</si>
  <si>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</si>
  <si>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</si>
  <si>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</si>
  <si>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</si>
  <si>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</si>
  <si>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</si>
  <si>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</si>
  <si>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</si>
  <si>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</si>
  <si>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</si>
  <si>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</si>
  <si>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</si>
  <si>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</si>
  <si>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</si>
  <si>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</si>
  <si>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</si>
  <si>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</si>
  <si>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</si>
  <si>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</si>
  <si>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</si>
  <si>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</si>
  <si>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</si>
  <si>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</si>
  <si>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</si>
  <si>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</si>
  <si>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</si>
  <si>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</si>
  <si>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</si>
  <si>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</si>
  <si>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</si>
  <si>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</si>
  <si>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</si>
  <si>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</si>
  <si>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</si>
  <si>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</si>
  <si>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</si>
  <si>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</si>
  <si>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</si>
  <si>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</si>
  <si>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</si>
  <si>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</si>
  <si>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</si>
  <si>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</si>
  <si>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</si>
  <si>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</si>
  <si>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</si>
  <si>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</si>
  <si>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</si>
  <si>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</si>
  <si>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</si>
  <si>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</si>
  <si>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</si>
  <si>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</si>
  <si>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</si>
  <si>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</si>
  <si>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</si>
  <si>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</si>
  <si>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</si>
  <si>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</si>
  <si>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</si>
  <si>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</si>
  <si>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</si>
  <si>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</si>
  <si>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</si>
  <si>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</si>
  <si>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</si>
  <si>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</si>
  <si>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</si>
  <si>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</si>
  <si>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</si>
  <si>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</si>
  <si>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</si>
  <si>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</si>
  <si>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</si>
  <si>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</si>
  <si>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</si>
  <si>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</si>
  <si>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</si>
  <si>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</si>
  <si>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</si>
  <si>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</si>
  <si>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</si>
  <si>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</si>
  <si>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</si>
  <si>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</si>
  <si>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</si>
  <si>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</si>
  <si>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</si>
  <si>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</si>
  <si>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</si>
  <si>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</si>
  <si>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</si>
  <si>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</si>
  <si>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</si>
  <si>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</si>
  <si>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</si>
  <si>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</si>
  <si>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</si>
  <si>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</si>
  <si>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</si>
  <si>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</si>
  <si>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</si>
  <si>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</si>
  <si>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</si>
  <si>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</si>
  <si>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</si>
  <si>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</si>
  <si>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</si>
  <si>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</si>
  <si>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</si>
  <si>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</si>
  <si>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</si>
  <si>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</si>
  <si>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</si>
  <si>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</si>
  <si>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</si>
  <si>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</si>
  <si>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</si>
  <si>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</si>
  <si>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</si>
  <si>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</si>
  <si>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</si>
  <si>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</si>
  <si>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</si>
  <si>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</si>
  <si>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</si>
  <si>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</si>
  <si>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</si>
  <si>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</si>
  <si>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</si>
  <si>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</si>
  <si>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</si>
  <si>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</si>
  <si>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</si>
  <si>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</si>
  <si>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</si>
  <si>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</si>
  <si>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</si>
  <si>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</si>
  <si>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</si>
  <si>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</si>
  <si>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</si>
  <si>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</si>
  <si>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</si>
  <si>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</si>
  <si>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</si>
  <si>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</si>
  <si>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</si>
  <si>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</si>
  <si>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</si>
  <si>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</si>
  <si>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</si>
  <si>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</si>
  <si>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</si>
  <si>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</si>
  <si>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</si>
  <si>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</si>
  <si>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</si>
  <si>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</si>
  <si>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</si>
  <si>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</si>
  <si>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</si>
  <si>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</si>
  <si>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</si>
  <si>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</si>
  <si>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</si>
  <si>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</si>
  <si>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</si>
  <si>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</si>
  <si>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</si>
  <si>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</si>
  <si>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</si>
  <si>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</si>
  <si>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</si>
  <si>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</si>
  <si>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</si>
  <si>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</si>
  <si>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</si>
  <si>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</si>
  <si>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</si>
  <si>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</si>
  <si>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</si>
  <si>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</si>
  <si>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</si>
  <si>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</si>
  <si>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</si>
  <si>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</si>
  <si>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</si>
  <si>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</si>
  <si>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</si>
  <si>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</si>
  <si>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</si>
  <si>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</si>
  <si>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</si>
  <si>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</si>
  <si>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</si>
  <si>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</si>
  <si>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</si>
  <si>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</si>
  <si>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</si>
  <si>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</si>
  <si>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</si>
  <si>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</si>
  <si>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</si>
  <si>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</si>
  <si>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</si>
  <si>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</si>
  <si>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</si>
  <si>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</si>
  <si>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</si>
  <si>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</si>
  <si>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</si>
  <si>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</si>
  <si>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</si>
  <si>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</si>
  <si>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</si>
  <si>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</si>
  <si>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</si>
  <si>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</si>
  <si>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</si>
  <si>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</si>
  <si>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</si>
  <si>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</si>
  <si>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</si>
  <si>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</si>
  <si>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</si>
  <si>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</si>
  <si>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</si>
  <si>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</si>
  <si>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</si>
  <si>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</si>
  <si>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</si>
  <si>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</si>
  <si>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</si>
  <si>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</si>
  <si>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</si>
  <si>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</si>
  <si>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</si>
  <si>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</si>
  <si>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</si>
  <si>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</si>
  <si>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</si>
  <si>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</si>
  <si>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</si>
  <si>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</si>
  <si>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</si>
  <si>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</si>
  <si>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</si>
  <si>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</si>
  <si>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</si>
  <si>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</si>
  <si>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</si>
  <si>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</si>
  <si>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</si>
  <si>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</si>
  <si>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</si>
  <si>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</si>
  <si>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</si>
  <si>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</si>
  <si>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</si>
  <si>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</si>
  <si>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</si>
  <si>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</si>
  <si>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</si>
  <si>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</si>
  <si>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</si>
  <si>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</si>
  <si>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</si>
  <si>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</si>
  <si>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</si>
  <si>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</si>
  <si>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</si>
  <si>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</si>
  <si>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</si>
  <si>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</si>
  <si>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</si>
  <si>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</si>
  <si>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</si>
  <si>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</si>
  <si>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</si>
  <si>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</si>
  <si>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</si>
  <si>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</si>
  <si>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</si>
  <si>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</si>
  <si>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</si>
  <si>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</si>
  <si>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</si>
  <si>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</si>
  <si>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</si>
  <si>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</si>
  <si>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</si>
  <si>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</si>
  <si>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</si>
  <si>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</si>
  <si>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</si>
  <si>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</si>
  <si>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</si>
  <si>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</si>
  <si>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</si>
  <si>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</si>
  <si>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</si>
  <si>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</si>
  <si>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</si>
  <si>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</si>
  <si>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</si>
  <si>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</si>
  <si>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</si>
  <si>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</si>
  <si>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</si>
  <si>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</si>
  <si>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</si>
  <si>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</si>
  <si>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</si>
  <si>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</si>
  <si>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</si>
  <si>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</si>
  <si>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</si>
  <si>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</si>
  <si>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</si>
  <si>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</si>
  <si>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</si>
  <si>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</si>
  <si>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</si>
  <si>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</si>
  <si>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</si>
  <si>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</si>
  <si>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</si>
  <si>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</si>
  <si>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</si>
  <si>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</si>
  <si>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</si>
  <si>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</si>
  <si>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</si>
  <si>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</si>
  <si>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</si>
  <si>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</si>
  <si>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</si>
  <si>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</si>
  <si>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</si>
  <si>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</si>
  <si>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</si>
  <si>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</si>
  <si>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</si>
  <si>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</si>
  <si>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</si>
  <si>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</si>
  <si>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</si>
  <si>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</si>
  <si>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</si>
  <si>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</si>
  <si>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</si>
  <si>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</si>
  <si>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</si>
  <si>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</si>
  <si>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</si>
  <si>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</si>
  <si>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</si>
  <si>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</si>
  <si>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</si>
  <si>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</si>
  <si>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</si>
  <si>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</si>
  <si>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</si>
  <si>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</si>
  <si>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</si>
  <si>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</si>
  <si>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</si>
  <si>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</si>
  <si>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</si>
  <si>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</si>
  <si>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</si>
  <si>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</si>
  <si>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</si>
  <si>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</si>
  <si>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</si>
  <si>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</si>
  <si>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</si>
  <si>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</si>
  <si>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</si>
  <si>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</si>
  <si>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</si>
  <si>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</si>
  <si>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</si>
  <si>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</si>
  <si>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</si>
  <si>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</si>
  <si>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</si>
  <si>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</si>
  <si>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</si>
  <si>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</si>
  <si>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</si>
  <si>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</si>
  <si>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</si>
  <si>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</si>
  <si>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</si>
  <si>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</si>
  <si>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</si>
  <si>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</si>
  <si>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</si>
  <si>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</si>
  <si>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</si>
  <si>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</si>
  <si>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</si>
  <si>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</si>
  <si>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</si>
  <si>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</si>
  <si>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</si>
  <si>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</si>
  <si>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</si>
  <si>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</si>
  <si>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</si>
  <si>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</si>
  <si>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</si>
  <si>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</si>
  <si>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</si>
  <si>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</si>
  <si>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</si>
  <si>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</si>
  <si>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</si>
  <si>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</si>
  <si>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</si>
  <si>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</si>
  <si>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</si>
  <si>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</si>
  <si>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</si>
  <si>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</si>
  <si>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</si>
  <si>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</si>
  <si>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</si>
  <si>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</si>
  <si>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</si>
  <si>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</si>
  <si>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</si>
  <si>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</si>
  <si>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</si>
  <si>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</si>
  <si>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</si>
  <si>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</si>
  <si>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</si>
  <si>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</si>
  <si>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</si>
  <si>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</si>
  <si>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</si>
  <si>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</si>
  <si>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</si>
  <si>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</si>
  <si>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</si>
  <si>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</si>
  <si>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</si>
  <si>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</si>
  <si>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</si>
  <si>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</si>
  <si>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</si>
  <si>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</si>
  <si>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</si>
  <si>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</si>
  <si>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</si>
  <si>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</si>
  <si>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</si>
  <si>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</si>
  <si>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</si>
  <si>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</si>
  <si>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</si>
  <si>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</si>
  <si>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</si>
  <si>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</si>
  <si>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</si>
  <si>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</si>
  <si>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</si>
  <si>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</si>
  <si>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</si>
  <si>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</si>
  <si>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</si>
  <si>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</si>
  <si>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</si>
  <si>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</si>
  <si>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</si>
  <si>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</si>
  <si>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</si>
  <si>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</si>
  <si>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</si>
  <si>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</si>
  <si>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</si>
  <si>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</si>
  <si>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</si>
  <si>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</si>
  <si>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</si>
  <si>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</si>
  <si>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</si>
  <si>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</si>
  <si>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</si>
  <si>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</si>
  <si>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</si>
  <si>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</si>
  <si>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</si>
  <si>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</si>
  <si>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</si>
  <si>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</si>
  <si>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</si>
  <si>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</si>
  <si>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</si>
  <si>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</si>
  <si>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</si>
  <si>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</si>
  <si>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</si>
  <si>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</si>
  <si>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</si>
  <si>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</si>
  <si>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</si>
  <si>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</si>
  <si>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</si>
  <si>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</si>
  <si>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</si>
  <si>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</si>
  <si>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</si>
  <si>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</si>
  <si>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</si>
  <si>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</si>
  <si>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</si>
  <si>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</si>
  <si>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</si>
  <si>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</si>
  <si>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</si>
  <si>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</si>
  <si>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</si>
  <si>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</si>
  <si>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</si>
  <si>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</si>
  <si>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</si>
  <si>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</si>
  <si>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</si>
  <si>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</si>
  <si>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</si>
  <si>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</si>
  <si>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</si>
  <si>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</si>
  <si>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</si>
  <si>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</si>
  <si>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</si>
  <si>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</si>
  <si>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</si>
  <si>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</si>
  <si>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</si>
  <si>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</si>
  <si>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</si>
  <si>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</si>
  <si>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</si>
  <si>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</si>
  <si>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</si>
  <si>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</si>
  <si>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</si>
  <si>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</si>
  <si>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</si>
  <si>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</si>
  <si>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</si>
  <si>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</si>
  <si>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</si>
  <si>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</si>
  <si>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</si>
  <si>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</si>
  <si>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</si>
  <si>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</si>
  <si>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</si>
  <si>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</si>
  <si>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</si>
  <si>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</si>
  <si>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</si>
  <si>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</si>
  <si>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</si>
  <si>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</si>
  <si>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</si>
  <si>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</si>
  <si>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</si>
  <si>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</si>
  <si>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</si>
  <si>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</si>
  <si>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</si>
  <si>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</si>
  <si>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</si>
  <si>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</si>
  <si>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</si>
  <si>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</si>
  <si>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</si>
  <si>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</si>
  <si>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</si>
  <si>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</si>
  <si>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</si>
  <si>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</si>
  <si>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</si>
  <si>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</si>
  <si>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</si>
  <si>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</si>
  <si>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</si>
  <si>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</si>
  <si>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</si>
  <si>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</si>
  <si>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</si>
  <si>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</si>
  <si>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</si>
  <si>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</si>
  <si>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</si>
  <si>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</si>
  <si>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</si>
  <si>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</si>
  <si>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</si>
  <si>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</si>
  <si>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</si>
  <si>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</si>
  <si>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</si>
  <si>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</si>
  <si>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</si>
  <si>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</si>
  <si>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</si>
  <si>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</si>
  <si>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</si>
  <si>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</si>
  <si>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</si>
  <si>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</si>
  <si>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</si>
  <si>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</si>
  <si>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</si>
  <si>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</si>
  <si>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</si>
  <si>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</si>
  <si>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</si>
  <si>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</si>
  <si>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</si>
  <si>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</si>
  <si>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</si>
  <si>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</si>
  <si>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</si>
  <si>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</si>
  <si>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</si>
  <si>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</si>
  <si>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</si>
  <si>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</si>
  <si>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</si>
  <si>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</si>
  <si>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</si>
  <si>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</si>
  <si>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</si>
  <si>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</si>
  <si>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</si>
  <si>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</si>
  <si>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</si>
  <si>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</si>
  <si>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</si>
  <si>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</si>
  <si>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</si>
  <si>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</si>
  <si>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</si>
  <si>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</si>
  <si>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</si>
  <si>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</si>
  <si>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</si>
  <si>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</si>
  <si>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</si>
  <si>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</si>
  <si>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</si>
  <si>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</si>
  <si>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</si>
  <si>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</si>
  <si>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</si>
  <si>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</si>
  <si>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</si>
  <si>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</si>
  <si>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</si>
  <si>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</si>
  <si>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</si>
  <si>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</si>
  <si>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</si>
  <si>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</si>
  <si>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</si>
  <si>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</si>
  <si>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</si>
  <si>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</si>
  <si>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</si>
  <si>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</si>
  <si>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</si>
  <si>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</si>
  <si>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</si>
  <si>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</si>
  <si>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</si>
  <si>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</si>
  <si>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</si>
  <si>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</si>
  <si>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</si>
  <si>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</si>
  <si>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</si>
  <si>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</si>
  <si>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</si>
  <si>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</si>
  <si>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</si>
  <si>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</si>
  <si>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</si>
  <si>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</si>
  <si>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</si>
  <si>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</si>
  <si>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</si>
  <si>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</si>
  <si>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</si>
  <si>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</si>
  <si>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</si>
  <si>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</si>
  <si>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</si>
  <si>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</si>
  <si>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</si>
  <si>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</si>
  <si>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</si>
  <si>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</si>
  <si>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</si>
  <si>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</si>
  <si>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</si>
  <si>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</si>
  <si>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</si>
  <si>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</si>
  <si>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</si>
  <si>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</si>
  <si>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</si>
  <si>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</si>
  <si>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</si>
  <si>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</si>
  <si>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</si>
  <si>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</si>
  <si>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</si>
  <si>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</si>
  <si>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</si>
  <si>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</si>
  <si>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</si>
  <si>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</si>
  <si>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</si>
  <si>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</si>
  <si>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</si>
  <si>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</si>
  <si>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</si>
  <si>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</si>
  <si>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</si>
  <si>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</si>
  <si>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</si>
  <si>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</si>
  <si>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</si>
  <si>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</si>
  <si>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</si>
  <si>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</si>
  <si>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</si>
  <si>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</si>
  <si>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</si>
  <si>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</si>
  <si>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</si>
  <si>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</si>
  <si>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</si>
  <si>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</si>
  <si>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</si>
  <si>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</si>
  <si>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</si>
  <si>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</si>
  <si>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</si>
  <si>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</si>
  <si>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</si>
  <si>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</si>
  <si>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</si>
  <si>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</si>
  <si>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</si>
  <si>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</si>
  <si>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</si>
  <si>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</si>
  <si>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</si>
  <si>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</si>
  <si>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</si>
  <si>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</si>
  <si>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</si>
  <si>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</si>
  <si>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</si>
  <si>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</si>
  <si>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</si>
  <si>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</si>
  <si>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</si>
  <si>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</si>
  <si>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</si>
  <si>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</si>
  <si>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</si>
  <si>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</si>
  <si>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</si>
  <si>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</si>
  <si>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</si>
  <si>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</si>
  <si>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</si>
  <si>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</si>
  <si>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</si>
  <si>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</si>
  <si>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</si>
  <si>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</si>
  <si>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</si>
  <si>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</si>
  <si>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</si>
  <si>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</si>
  <si>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</si>
  <si>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</si>
  <si>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</si>
  <si>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</si>
  <si>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</si>
  <si>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</si>
  <si>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</si>
  <si>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</si>
  <si>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</si>
  <si>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</si>
  <si>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</si>
  <si>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</si>
  <si>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</si>
  <si>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</si>
  <si>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</si>
  <si>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</si>
  <si>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</si>
  <si>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</si>
  <si>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</si>
  <si>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</si>
  <si>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</si>
  <si>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</si>
  <si>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</si>
  <si>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</si>
  <si>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</si>
  <si>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</si>
  <si>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</si>
  <si>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</si>
  <si>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</si>
  <si>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</si>
  <si>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</si>
  <si>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</si>
  <si>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</si>
  <si>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</si>
  <si>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</si>
  <si>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</si>
  <si>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</si>
  <si>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</si>
  <si>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</si>
  <si>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</si>
  <si>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</si>
  <si>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</si>
  <si>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</si>
  <si>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</si>
  <si>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</si>
  <si>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</si>
  <si>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</si>
  <si>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</si>
  <si>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</si>
  <si>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</si>
  <si>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</si>
  <si>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</si>
  <si>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</si>
  <si>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</si>
  <si>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</si>
  <si>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</si>
  <si>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</si>
  <si>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</si>
  <si>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</si>
  <si>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</si>
  <si>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</si>
  <si>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</si>
  <si>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</si>
  <si>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</si>
  <si>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</si>
  <si>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</si>
  <si>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</si>
  <si>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</si>
  <si>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</si>
  <si>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</si>
  <si>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</si>
  <si>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</si>
  <si>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</si>
  <si>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</si>
  <si>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</si>
  <si>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</si>
  <si>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</si>
  <si>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</si>
  <si>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</si>
  <si>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</si>
  <si>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</si>
  <si>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</si>
  <si>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</si>
  <si>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</si>
  <si>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</si>
  <si>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</si>
  <si>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</si>
  <si>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</si>
  <si>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</si>
  <si>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</si>
  <si>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</si>
  <si>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</si>
  <si>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</si>
  <si>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</si>
  <si>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</si>
  <si>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</si>
  <si>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</si>
  <si>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</si>
  <si>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</si>
  <si>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</si>
  <si>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</si>
  <si>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</si>
  <si>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</si>
  <si>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</si>
  <si>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</si>
  <si>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</si>
  <si>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</si>
  <si>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</si>
  <si>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</si>
  <si>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</si>
  <si>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</si>
  <si>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</si>
  <si>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</si>
  <si>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</si>
  <si>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</si>
  <si>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</si>
  <si>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</si>
  <si>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</si>
  <si>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</si>
  <si>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</si>
  <si>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</si>
  <si>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</si>
  <si>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</si>
  <si>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</si>
  <si>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</si>
  <si>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</si>
  <si>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</si>
  <si>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</si>
  <si>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</si>
  <si>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</si>
  <si>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</si>
  <si>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</si>
  <si>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</si>
  <si>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</si>
  <si>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</si>
  <si>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</si>
  <si>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</si>
  <si>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</si>
  <si>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</si>
  <si>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</si>
  <si>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</si>
  <si>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</si>
  <si>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</si>
  <si>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</si>
  <si>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</si>
  <si>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</si>
  <si>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</si>
  <si>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</si>
  <si>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</si>
  <si>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</si>
  <si>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</si>
  <si>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</si>
  <si>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</si>
  <si>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</si>
  <si>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</si>
  <si>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</si>
  <si>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</si>
  <si>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</si>
  <si>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</si>
  <si>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</si>
  <si>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</si>
  <si>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</si>
  <si>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</si>
  <si>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</si>
  <si>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</si>
  <si>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</si>
  <si>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</si>
  <si>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</si>
  <si>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</si>
  <si>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</si>
  <si>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</si>
  <si>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</si>
  <si>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</si>
  <si>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</si>
  <si>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</si>
  <si>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</si>
  <si>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</si>
  <si>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</si>
  <si>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</si>
  <si>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</si>
  <si>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</si>
  <si>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</si>
  <si>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</si>
  <si>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</si>
  <si>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</si>
  <si>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</si>
  <si>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</si>
  <si>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</si>
  <si>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</si>
  <si>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</si>
  <si>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</si>
  <si>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</si>
  <si>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</si>
  <si>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</si>
  <si>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</si>
  <si>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</si>
  <si>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</si>
  <si>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</si>
  <si>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</si>
  <si>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</si>
  <si>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</si>
  <si>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</si>
  <si>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</si>
  <si>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</si>
  <si>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</si>
  <si>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</si>
  <si>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</si>
  <si>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</si>
  <si>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</si>
  <si>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</si>
  <si>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</si>
  <si>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</si>
  <si>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</si>
  <si>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</si>
  <si>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</si>
  <si>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</si>
  <si>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</si>
  <si>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</si>
  <si>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</si>
  <si>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</si>
  <si>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</si>
  <si>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</si>
  <si>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</si>
  <si>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</si>
  <si>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</si>
  <si>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</si>
  <si>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</si>
  <si>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</si>
  <si>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</si>
  <si>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</si>
  <si>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</si>
  <si>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</si>
  <si>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</si>
  <si>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</si>
  <si>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</si>
  <si>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</si>
  <si>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</si>
  <si>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</si>
  <si>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</si>
  <si>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</si>
  <si>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</si>
  <si>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</si>
  <si>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</si>
  <si>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</si>
  <si>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</si>
  <si>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</si>
  <si>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</si>
  <si>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</si>
  <si>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</si>
  <si>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</si>
  <si>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</si>
  <si>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</si>
  <si>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</si>
  <si>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</si>
  <si>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</si>
  <si>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</si>
  <si>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</si>
  <si>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</si>
  <si>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</si>
  <si>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</si>
  <si>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</si>
  <si>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</si>
  <si>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</si>
  <si>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</si>
  <si>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</si>
  <si>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</si>
  <si>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</si>
  <si>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</si>
  <si>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</si>
  <si>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</si>
  <si>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</si>
  <si>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</si>
  <si>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</si>
  <si>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</si>
  <si>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</si>
  <si>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</si>
  <si>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</si>
  <si>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</si>
  <si>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</si>
  <si>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</si>
  <si>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</si>
  <si>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</si>
  <si>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</si>
  <si>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</si>
  <si>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</si>
  <si>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</si>
  <si>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</si>
  <si>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</si>
  <si>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</si>
  <si>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</si>
  <si>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</si>
  <si>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</si>
  <si>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</si>
  <si>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</si>
  <si>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</si>
  <si>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</si>
  <si>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</si>
  <si>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</si>
  <si>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</si>
  <si>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</si>
  <si>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</si>
  <si>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</si>
  <si>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</si>
  <si>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</si>
  <si>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</si>
  <si>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</si>
  <si>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</si>
  <si>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</si>
  <si>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</si>
  <si>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</si>
  <si>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</si>
  <si>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</si>
  <si>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</si>
  <si>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</si>
  <si>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</si>
  <si>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</si>
  <si>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</si>
  <si>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</si>
  <si>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</si>
  <si>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</si>
  <si>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</si>
  <si>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</si>
  <si>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</si>
  <si>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</si>
  <si>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</si>
  <si>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</si>
  <si>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</si>
  <si>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</si>
  <si>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</si>
  <si>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</si>
  <si>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</si>
  <si>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</si>
  <si>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</si>
  <si>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</si>
  <si>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</si>
  <si>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</si>
  <si>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</si>
  <si>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</si>
  <si>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</si>
  <si>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</si>
  <si>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</si>
  <si>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</si>
  <si>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</si>
  <si>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</si>
  <si>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</si>
  <si>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</si>
  <si>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</si>
  <si>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</si>
  <si>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</si>
  <si>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</si>
  <si>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</si>
  <si>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</si>
  <si>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</si>
  <si>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</si>
  <si>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</si>
  <si>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</si>
  <si>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</si>
  <si>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</si>
  <si>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</si>
  <si>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</si>
  <si>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</si>
  <si>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</si>
  <si>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</si>
  <si>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</si>
  <si>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</si>
  <si>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</si>
  <si>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</si>
  <si>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</si>
  <si>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</si>
  <si>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</si>
  <si>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</si>
  <si>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</si>
  <si>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</si>
  <si>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</si>
  <si>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</si>
  <si>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</si>
  <si>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</si>
  <si>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</si>
  <si>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</si>
  <si>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</si>
  <si>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</si>
  <si>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</si>
  <si>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</si>
  <si>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</si>
  <si>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</si>
  <si>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</si>
  <si>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</si>
  <si>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</si>
  <si>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</si>
  <si>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</si>
  <si>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</si>
  <si>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</si>
  <si>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</si>
  <si>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</si>
  <si>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</si>
  <si>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</si>
  <si>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</si>
  <si>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</si>
  <si>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</si>
  <si>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</si>
  <si>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</si>
  <si>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</si>
  <si>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</si>
  <si>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</si>
  <si>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</si>
  <si>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</si>
  <si>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</si>
  <si>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</si>
  <si>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</si>
  <si>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</si>
  <si>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</si>
  <si>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</si>
  <si>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</si>
  <si>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</si>
  <si>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</si>
  <si>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</si>
  <si>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</si>
  <si>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</si>
  <si>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</si>
  <si>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</si>
  <si>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</si>
  <si>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</si>
  <si>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</si>
  <si>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</si>
  <si>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</si>
  <si>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</si>
  <si>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</si>
  <si>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</si>
  <si>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</si>
  <si>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</si>
  <si>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</si>
  <si>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</si>
  <si>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</si>
  <si>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</si>
  <si>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</si>
  <si>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</si>
  <si>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</si>
  <si>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</si>
  <si>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</si>
  <si>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</si>
  <si>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</si>
  <si>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</si>
  <si>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</si>
  <si>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</si>
  <si>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</si>
  <si>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</si>
  <si>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</si>
  <si>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</si>
  <si>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</si>
  <si>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</si>
  <si>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</si>
  <si>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</si>
  <si>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</si>
  <si>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</si>
  <si>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</si>
  <si>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</si>
  <si>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</si>
  <si>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</si>
  <si>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</si>
  <si>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</si>
  <si>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</si>
  <si>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</si>
  <si>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</si>
  <si>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</si>
  <si>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</si>
  <si>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</si>
  <si>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</si>
  <si>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</si>
  <si>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</si>
  <si>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</si>
  <si>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</si>
  <si>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</si>
  <si>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</si>
  <si>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</si>
  <si>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</si>
  <si>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</si>
  <si>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</si>
  <si>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</si>
  <si>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</si>
  <si>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</si>
  <si>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</si>
  <si>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</si>
  <si>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</si>
  <si>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</si>
  <si>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</si>
  <si>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</si>
  <si>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</si>
  <si>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</si>
  <si>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</si>
  <si>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</si>
  <si>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</si>
  <si>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</si>
  <si>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</si>
  <si>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</si>
  <si>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</si>
  <si>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</si>
  <si>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</si>
  <si>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</si>
  <si>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</si>
  <si>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</si>
  <si>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</si>
  <si>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</si>
  <si>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</si>
  <si>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</si>
  <si>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</si>
  <si>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</si>
  <si>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</si>
  <si>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</si>
  <si>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</si>
  <si>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</si>
  <si>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</si>
  <si>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</si>
  <si>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</si>
  <si>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</si>
  <si>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</si>
  <si>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</si>
  <si>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</si>
  <si>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</si>
  <si>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</si>
  <si>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</si>
  <si>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</si>
  <si>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</si>
  <si>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</si>
  <si>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</si>
  <si>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</si>
  <si>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</si>
  <si>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</si>
  <si>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</si>
  <si>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</si>
  <si>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</si>
  <si>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</si>
  <si>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</si>
  <si>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</si>
  <si>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</si>
  <si>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</si>
  <si>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</si>
  <si>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</si>
  <si>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</si>
  <si>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</si>
  <si>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</si>
  <si>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</si>
  <si>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</si>
  <si>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</si>
  <si>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</si>
  <si>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</si>
  <si>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</si>
  <si>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</si>
  <si>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</si>
  <si>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</si>
  <si>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</si>
  <si>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</si>
  <si>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</si>
  <si>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</si>
  <si>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</si>
  <si>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</si>
  <si>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</si>
  <si>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</si>
  <si>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</si>
  <si>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</si>
  <si>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</si>
  <si>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</si>
  <si>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</si>
  <si>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</si>
  <si>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</si>
  <si>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</si>
  <si>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</si>
  <si>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</si>
  <si>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</si>
  <si>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</si>
  <si>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</si>
  <si>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</si>
  <si>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</si>
  <si>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</si>
  <si>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</si>
  <si>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</si>
  <si>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</si>
  <si>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</si>
  <si>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</si>
  <si>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</si>
  <si>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</si>
  <si>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</si>
  <si>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</si>
  <si>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</si>
  <si>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</si>
  <si>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</si>
  <si>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</si>
  <si>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</si>
  <si>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</si>
  <si>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</si>
  <si>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</si>
  <si>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</si>
  <si>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</si>
  <si>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</si>
  <si>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</si>
  <si>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</si>
  <si>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</si>
  <si>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</si>
  <si>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</si>
  <si>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</si>
  <si>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</si>
  <si>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</si>
  <si>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</si>
  <si>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</si>
  <si>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</si>
  <si>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</si>
  <si>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</si>
  <si>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</si>
  <si>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</si>
  <si>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</si>
  <si>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</si>
  <si>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</si>
  <si>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</si>
  <si>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</si>
  <si>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</si>
  <si>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</si>
  <si>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</si>
  <si>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</si>
  <si>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</si>
  <si>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</si>
  <si>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</si>
  <si>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</si>
  <si>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</si>
  <si>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</si>
  <si>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</si>
  <si>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</si>
  <si>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</si>
  <si>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</si>
  <si>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</si>
  <si>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</si>
  <si>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</si>
  <si>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</si>
  <si>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</si>
  <si>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</si>
  <si>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</si>
  <si>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</si>
  <si>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</si>
  <si>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</si>
  <si>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</si>
  <si>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</si>
  <si>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</si>
  <si>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</si>
  <si>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</si>
  <si>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</si>
  <si>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</si>
  <si>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</si>
  <si>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</si>
  <si>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</si>
  <si>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</si>
  <si>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</si>
  <si>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</si>
  <si>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</si>
  <si>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</si>
  <si>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</si>
  <si>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</si>
  <si>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</si>
  <si>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</si>
  <si>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</si>
  <si>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</si>
  <si>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</si>
  <si>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</si>
  <si>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</si>
  <si>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</si>
  <si>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</si>
  <si>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</si>
  <si>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</si>
  <si>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</si>
  <si>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</si>
  <si>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</si>
  <si>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</si>
  <si>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</si>
  <si>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</si>
  <si>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</si>
  <si>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</si>
  <si>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</si>
  <si>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</si>
  <si>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</si>
  <si>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</si>
  <si>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</si>
  <si>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</si>
  <si>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</si>
  <si>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</si>
  <si>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</si>
  <si>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</si>
  <si>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</si>
  <si>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</si>
  <si>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</si>
  <si>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</si>
  <si>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</si>
  <si>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</si>
  <si>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</si>
  <si>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</si>
  <si>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</si>
  <si>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</si>
  <si>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</si>
  <si>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</si>
  <si>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</si>
  <si>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</si>
  <si>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</si>
  <si>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</si>
  <si>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</si>
  <si>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</si>
  <si>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</si>
  <si>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</si>
  <si>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</si>
  <si>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</si>
  <si>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</si>
  <si>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</si>
  <si>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</si>
  <si>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</si>
  <si>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</si>
  <si>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</si>
  <si>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</si>
  <si>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</si>
  <si>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</si>
  <si>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</si>
  <si>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</si>
  <si>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</si>
  <si>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</si>
  <si>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</si>
  <si>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</si>
  <si>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</si>
  <si>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</si>
  <si>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</si>
  <si>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</si>
  <si>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</si>
  <si>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</si>
  <si>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</si>
  <si>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</si>
  <si>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</si>
  <si>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</si>
  <si>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</si>
  <si>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</si>
  <si>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</si>
  <si>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</si>
  <si>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</si>
  <si>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</si>
  <si>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</si>
  <si>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</si>
  <si>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</si>
  <si>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</si>
  <si>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</si>
  <si>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</si>
  <si>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</si>
  <si>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</si>
  <si>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</si>
  <si>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</si>
  <si>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</si>
  <si>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</si>
  <si>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</si>
  <si>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</si>
  <si>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</si>
  <si>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</si>
  <si>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</si>
  <si>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</si>
  <si>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</si>
  <si>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</si>
  <si>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</si>
  <si>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</si>
  <si>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</si>
  <si>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</si>
  <si>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</si>
  <si>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</si>
  <si>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</si>
  <si>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</si>
  <si>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</si>
  <si>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</si>
  <si>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</si>
  <si>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</si>
  <si>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</si>
  <si>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</si>
  <si>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</si>
  <si>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</si>
  <si>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</si>
  <si>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</si>
  <si>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</si>
  <si>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</si>
  <si>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</si>
  <si>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</si>
  <si>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</si>
  <si>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</si>
  <si>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</si>
  <si>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</si>
  <si>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</si>
  <si>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</si>
  <si>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</si>
  <si>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</si>
  <si>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</si>
  <si>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</si>
  <si>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</si>
  <si>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</si>
  <si>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</si>
  <si>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</si>
  <si>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</si>
  <si>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</si>
  <si>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</si>
  <si>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</si>
  <si>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</si>
  <si>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</si>
  <si>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</si>
  <si>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</si>
  <si>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</si>
  <si>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</si>
  <si>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</si>
  <si>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</si>
  <si>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</si>
  <si>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</si>
  <si>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</si>
  <si>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</si>
  <si>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</si>
  <si>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</si>
  <si>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</si>
  <si>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</si>
  <si>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</si>
  <si>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</si>
  <si>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</si>
  <si>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</si>
  <si>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</si>
  <si>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</si>
  <si>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</si>
  <si>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</si>
  <si>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</si>
  <si>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</si>
  <si>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</si>
  <si>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</si>
  <si>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</si>
  <si>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</si>
  <si>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</si>
  <si>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</si>
  <si>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</si>
  <si>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</si>
  <si>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</si>
  <si>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</si>
  <si>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</si>
  <si>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</si>
  <si>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</si>
  <si>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</si>
  <si>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</si>
  <si>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</si>
  <si>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</si>
  <si>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</si>
  <si>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</si>
  <si>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</si>
  <si>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</si>
  <si>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</si>
  <si>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</si>
  <si>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</si>
  <si>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</si>
  <si>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</si>
  <si>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</si>
  <si>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</si>
  <si>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</si>
  <si>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</si>
  <si>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</si>
  <si>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</si>
  <si>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</si>
  <si>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</si>
  <si>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</si>
  <si>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</si>
  <si>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</si>
  <si>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</si>
  <si>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</si>
  <si>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</si>
  <si>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</si>
  <si>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</si>
  <si>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</si>
  <si>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</si>
  <si>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</si>
  <si>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</si>
  <si>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</si>
  <si>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</si>
  <si>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</si>
  <si>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</si>
  <si>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</si>
  <si>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</si>
  <si>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</si>
  <si>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</si>
  <si>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</si>
  <si>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</si>
  <si>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</si>
  <si>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</si>
  <si>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</si>
  <si>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</si>
  <si>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</si>
  <si>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</si>
  <si>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</si>
  <si>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</si>
  <si>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</si>
  <si>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</si>
  <si>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</si>
  <si>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</si>
  <si>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</si>
  <si>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</si>
  <si>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</si>
  <si>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</si>
  <si>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</si>
  <si>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</si>
  <si>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</si>
  <si>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</si>
  <si>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</si>
  <si>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</si>
  <si>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</si>
  <si>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</si>
  <si>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</si>
  <si>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</si>
  <si>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</si>
  <si>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</si>
  <si>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</si>
  <si>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</si>
  <si>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</si>
  <si>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</si>
  <si>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</si>
  <si>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</si>
  <si>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</si>
  <si>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</si>
  <si>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</si>
  <si>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</si>
  <si>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</si>
  <si>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</si>
  <si>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</si>
  <si>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</si>
  <si>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</si>
  <si>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</si>
  <si>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</si>
  <si>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</si>
  <si>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</si>
  <si>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</si>
  <si>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</si>
  <si>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</si>
  <si>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</si>
  <si>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</si>
  <si>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</si>
  <si>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</si>
  <si>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</si>
  <si>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</si>
  <si>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</si>
  <si>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</si>
  <si>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</si>
  <si>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</si>
  <si>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</si>
  <si>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</si>
  <si>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</si>
  <si>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</si>
  <si>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</si>
  <si>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</si>
  <si>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</si>
  <si>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</si>
  <si>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</si>
  <si>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</si>
  <si>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</si>
  <si>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</si>
  <si>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</si>
  <si>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</si>
  <si>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</si>
  <si>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</si>
  <si>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</si>
  <si>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</si>
  <si>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</si>
  <si>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</si>
  <si>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</si>
  <si>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</si>
  <si>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</si>
  <si>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</si>
  <si>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</si>
  <si>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</si>
  <si>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</si>
  <si>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</si>
  <si>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</si>
  <si>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</si>
  <si>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</si>
  <si>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</si>
  <si>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</si>
  <si>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</si>
  <si>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</si>
  <si>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</si>
  <si>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</si>
  <si>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</si>
  <si>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</si>
  <si>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</si>
  <si>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</si>
  <si>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</si>
  <si>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</si>
  <si>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</si>
  <si>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</si>
  <si>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</si>
  <si>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</si>
  <si>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</si>
  <si>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</si>
  <si>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</si>
  <si>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</si>
  <si>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</si>
  <si>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</si>
  <si>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</si>
  <si>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</si>
  <si>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</si>
  <si>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</si>
  <si>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</si>
  <si>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</si>
  <si>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</si>
  <si>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</si>
  <si>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</si>
  <si>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</si>
  <si>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</si>
  <si>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</si>
  <si>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</si>
  <si>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</si>
  <si>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</si>
  <si>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</si>
  <si>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</si>
  <si>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</si>
  <si>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</si>
  <si>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</si>
  <si>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</si>
  <si>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</si>
  <si>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</si>
  <si>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</si>
  <si>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</si>
  <si>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</si>
  <si>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</si>
  <si>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</si>
  <si>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</si>
  <si>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</si>
  <si>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</si>
  <si>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</si>
  <si>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</si>
  <si>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</si>
  <si>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</si>
  <si>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</si>
  <si>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</si>
  <si>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</si>
  <si>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</si>
  <si>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</si>
  <si>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</si>
  <si>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</si>
  <si>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</si>
  <si>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</si>
  <si>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</si>
  <si>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</si>
  <si>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</si>
  <si>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</si>
  <si>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</si>
  <si>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</si>
  <si>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</si>
  <si>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</si>
  <si>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</si>
  <si>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</si>
  <si>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</si>
  <si>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</si>
  <si>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</si>
  <si>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</si>
  <si>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</si>
  <si>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</si>
  <si>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</si>
  <si>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</si>
  <si>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</si>
  <si>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</si>
  <si>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</si>
  <si>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</si>
  <si>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</si>
  <si>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</si>
  <si>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</si>
  <si>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</si>
  <si>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</si>
  <si>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</si>
  <si>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</si>
  <si>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</si>
  <si>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</si>
  <si>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</si>
  <si>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</si>
  <si>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</si>
  <si>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</si>
  <si>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</si>
  <si>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</si>
  <si>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</si>
  <si>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</si>
  <si>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</si>
  <si>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</si>
  <si>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</si>
  <si>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</si>
  <si>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</si>
  <si>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</si>
  <si>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</si>
  <si>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</si>
  <si>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</si>
  <si>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</si>
  <si>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</si>
  <si>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</si>
  <si>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</si>
  <si>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</si>
  <si>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</si>
  <si>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</si>
  <si>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</si>
  <si>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</si>
  <si>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</si>
  <si>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</si>
  <si>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</si>
  <si>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</si>
  <si>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</si>
  <si>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</si>
  <si>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</si>
  <si>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</si>
  <si>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</si>
  <si>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</si>
  <si>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</si>
  <si>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</si>
  <si>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</si>
  <si>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</si>
  <si>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</si>
  <si>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</si>
  <si>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</si>
  <si>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</si>
  <si>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</si>
  <si>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</si>
  <si>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</si>
  <si>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</si>
  <si>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</si>
  <si>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</si>
  <si>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</si>
  <si>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</si>
  <si>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</si>
  <si>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</si>
  <si>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</si>
  <si>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</si>
  <si>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</si>
  <si>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</si>
  <si>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</si>
  <si>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</si>
  <si>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</si>
  <si>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</si>
  <si>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</si>
  <si>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</si>
  <si>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</si>
  <si>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</si>
  <si>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</si>
  <si>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</si>
  <si>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</si>
  <si>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</si>
  <si>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</si>
  <si>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</si>
  <si>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</si>
  <si>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</si>
  <si>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</si>
  <si>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</si>
  <si>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</si>
  <si>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</si>
  <si>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</si>
  <si>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</si>
  <si>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</si>
  <si>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</si>
  <si>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</si>
  <si>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</si>
  <si>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</si>
  <si>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</si>
  <si>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</si>
  <si>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</si>
  <si>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</si>
  <si>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</si>
  <si>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</si>
  <si>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</si>
  <si>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</si>
  <si>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</si>
  <si>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</si>
  <si>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</si>
  <si>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</si>
  <si>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</si>
  <si>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</si>
  <si>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</si>
  <si>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</si>
  <si>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</si>
  <si>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</si>
  <si>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</si>
  <si>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</si>
  <si>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</si>
  <si>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</si>
  <si>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</si>
  <si>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</si>
  <si>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</si>
  <si>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</si>
  <si>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</si>
  <si>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</si>
  <si>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</si>
  <si>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</si>
  <si>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</si>
  <si>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</si>
  <si>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</si>
  <si>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</si>
  <si>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</si>
  <si>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</si>
  <si>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</si>
  <si>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</si>
  <si>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</si>
  <si>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</si>
  <si>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</si>
  <si>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</si>
  <si>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</si>
  <si>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</si>
  <si>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</si>
  <si>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</si>
  <si>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</si>
  <si>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</si>
  <si>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</si>
  <si>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</si>
  <si>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</si>
  <si>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</si>
  <si>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</si>
  <si>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</si>
  <si>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</si>
  <si>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</si>
  <si>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</si>
  <si>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</si>
  <si>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</si>
  <si>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</si>
  <si>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</si>
  <si>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</si>
  <si>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</si>
  <si>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</si>
  <si>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</si>
  <si>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</si>
  <si>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</si>
  <si>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</si>
  <si>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</si>
  <si>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</si>
  <si>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</si>
  <si>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</si>
  <si>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</si>
  <si>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</si>
  <si>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</si>
  <si>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</si>
  <si>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</si>
  <si>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</si>
  <si>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</si>
  <si>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</si>
  <si>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</si>
  <si>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</si>
  <si>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</si>
  <si>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</si>
  <si>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</si>
  <si>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</si>
  <si>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</si>
  <si>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</si>
  <si>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</si>
  <si>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</si>
  <si>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</si>
  <si>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</si>
  <si>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</si>
  <si>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</si>
  <si>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</si>
  <si>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</si>
  <si>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</si>
  <si>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</si>
  <si>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</si>
  <si>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</si>
  <si>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</si>
  <si>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</si>
  <si>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</si>
  <si>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</si>
  <si>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</si>
  <si>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</si>
  <si>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</si>
  <si>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</si>
  <si>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</si>
  <si>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</si>
  <si>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</si>
  <si>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</si>
  <si>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</si>
  <si>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</si>
  <si>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</si>
  <si>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</si>
  <si>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</si>
  <si>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</si>
  <si>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</si>
  <si>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</si>
  <si>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</si>
  <si>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</si>
  <si>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</si>
  <si>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</si>
  <si>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</si>
  <si>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</si>
  <si>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</si>
  <si>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</si>
  <si>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</si>
  <si>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</si>
  <si>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</si>
  <si>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</si>
  <si>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</si>
  <si>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</si>
  <si>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</si>
  <si>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</si>
  <si>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</si>
  <si>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</si>
  <si>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</si>
  <si>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</si>
  <si>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</si>
  <si>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</si>
  <si>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</si>
  <si>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</si>
  <si>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</si>
  <si>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</si>
  <si>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</si>
  <si>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</si>
  <si>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</si>
  <si>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</si>
  <si>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</si>
  <si>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</si>
  <si>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</si>
  <si>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</si>
  <si>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</si>
  <si>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</si>
  <si>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</si>
  <si>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</si>
  <si>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</si>
  <si>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</si>
  <si>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</si>
  <si>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</si>
  <si>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</si>
  <si>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</si>
  <si>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</si>
  <si>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</si>
  <si>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</si>
  <si>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</si>
  <si>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</si>
  <si>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</si>
  <si>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</si>
  <si>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</si>
  <si>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</si>
  <si>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</si>
  <si>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</si>
  <si>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</si>
  <si>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</si>
  <si>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</si>
  <si>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</si>
  <si>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</si>
  <si>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</si>
  <si>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</si>
  <si>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</si>
  <si>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</si>
  <si>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</si>
  <si>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</si>
  <si>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</si>
  <si>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</si>
  <si>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</si>
  <si>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</si>
  <si>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</si>
  <si>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</si>
  <si>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</si>
  <si>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</si>
  <si>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</si>
  <si>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</si>
  <si>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</si>
  <si>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</si>
  <si>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</si>
  <si>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</si>
  <si>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</si>
  <si>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</si>
  <si>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</si>
  <si>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</si>
  <si>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</si>
  <si>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</si>
  <si>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</si>
  <si>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</si>
  <si>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</si>
  <si>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</si>
  <si>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</si>
  <si>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</si>
  <si>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</si>
  <si>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</si>
  <si>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</si>
  <si>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</si>
  <si>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</si>
  <si>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</si>
  <si>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</si>
  <si>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</si>
  <si>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</si>
  <si>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</si>
  <si>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</si>
  <si>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</si>
  <si>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</si>
  <si>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</si>
  <si>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</si>
  <si>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</si>
  <si>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</si>
  <si>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</si>
  <si>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</si>
  <si>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</si>
  <si>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</si>
  <si>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</si>
  <si>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</si>
  <si>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</si>
  <si>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</si>
  <si>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</si>
  <si>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</si>
  <si>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</si>
  <si>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</si>
  <si>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</si>
  <si>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</si>
  <si>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</si>
  <si>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</si>
  <si>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</si>
  <si>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</si>
  <si>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</si>
  <si>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</si>
  <si>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</si>
  <si>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</si>
  <si>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</si>
  <si>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</si>
  <si>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</si>
  <si>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</si>
  <si>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</si>
  <si>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</si>
  <si>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</si>
  <si>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</si>
  <si>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</si>
  <si>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</si>
  <si>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</si>
  <si>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</si>
  <si>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</si>
  <si>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</si>
  <si>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</si>
  <si>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</si>
  <si>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</si>
  <si>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</si>
  <si>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</si>
  <si>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</si>
  <si>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</si>
  <si>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</si>
  <si>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</si>
  <si>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</si>
  <si>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</si>
  <si>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</si>
  <si>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</si>
  <si>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</si>
  <si>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</si>
  <si>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</si>
  <si>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</si>
  <si>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</si>
  <si>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</si>
  <si>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</si>
  <si>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</si>
  <si>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</si>
  <si>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</si>
  <si>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</si>
  <si>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</si>
  <si>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</si>
  <si>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</si>
  <si>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</si>
  <si>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</si>
  <si>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</si>
  <si>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</si>
  <si>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</si>
  <si>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</si>
  <si>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</si>
  <si>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</si>
  <si>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</si>
  <si>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</si>
  <si>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</si>
  <si>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</si>
  <si>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</si>
  <si>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</si>
  <si>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</si>
  <si>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</si>
  <si>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</si>
  <si>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</si>
  <si>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</si>
  <si>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</si>
  <si>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</si>
  <si>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</si>
  <si>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</si>
  <si>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</si>
  <si>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</si>
  <si>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</si>
  <si>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</si>
  <si>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</si>
  <si>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</si>
  <si>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</si>
  <si>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</si>
  <si>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</si>
  <si>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</si>
  <si>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</si>
  <si>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</si>
  <si>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</si>
  <si>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</si>
  <si>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</si>
  <si>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</si>
  <si>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</si>
  <si>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</si>
  <si>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</si>
  <si>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</si>
  <si>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</si>
  <si>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</si>
  <si>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</si>
  <si>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</si>
  <si>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</si>
  <si>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</si>
  <si>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</si>
  <si>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</si>
  <si>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</si>
  <si>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</si>
  <si>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</si>
  <si>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</si>
  <si>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</si>
  <si>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</si>
  <si>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</si>
  <si>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</si>
  <si>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</si>
  <si>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</si>
  <si>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</si>
  <si>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</si>
  <si>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</si>
  <si>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</si>
  <si>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</si>
  <si>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</si>
  <si>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</si>
  <si>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</si>
  <si>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</si>
  <si>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</si>
  <si>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</si>
  <si>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</si>
  <si>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</si>
  <si>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</si>
  <si>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</si>
  <si>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</si>
  <si>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</si>
  <si>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</si>
  <si>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</si>
  <si>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</si>
  <si>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</si>
  <si>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</si>
  <si>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</si>
  <si>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</si>
  <si>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</si>
  <si>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</si>
  <si>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</si>
  <si>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</si>
  <si>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</si>
  <si>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</si>
  <si>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</si>
  <si>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</si>
  <si>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</si>
  <si>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</si>
  <si>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</si>
  <si>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</si>
  <si>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</si>
  <si>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</si>
  <si>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</si>
  <si>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</si>
  <si>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</si>
  <si>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</si>
  <si>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</si>
  <si>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</si>
  <si>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</si>
  <si>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</si>
  <si>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</si>
  <si>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</si>
  <si>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</si>
  <si>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</si>
  <si>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</si>
  <si>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</si>
  <si>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</si>
  <si>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</si>
  <si>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</si>
  <si>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</si>
  <si>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</si>
  <si>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</si>
  <si>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</si>
  <si>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</si>
  <si>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</si>
  <si>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</si>
  <si>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</si>
  <si>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</si>
  <si>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</si>
  <si>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</si>
  <si>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</si>
  <si>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</si>
  <si>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</si>
  <si>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</si>
  <si>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</si>
  <si>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</si>
  <si>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</si>
  <si>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</si>
  <si>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</si>
  <si>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</si>
  <si>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</si>
  <si>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</si>
  <si>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</si>
  <si>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</si>
  <si>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</si>
  <si>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</si>
  <si>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</si>
  <si>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</si>
  <si>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</si>
  <si>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</si>
  <si>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</si>
  <si>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</si>
  <si>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</si>
  <si>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</si>
  <si>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</si>
  <si>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</si>
  <si>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</si>
  <si>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</si>
  <si>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</si>
  <si>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</si>
  <si>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</si>
  <si>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</si>
  <si>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</si>
  <si>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</si>
  <si>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</si>
  <si>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</si>
  <si>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</si>
  <si>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</si>
  <si>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</si>
  <si>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</si>
  <si>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</si>
  <si>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</si>
  <si>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</si>
  <si>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</si>
  <si>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</si>
  <si>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</si>
  <si>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</si>
  <si>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</si>
  <si>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</si>
  <si>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</si>
  <si>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</si>
  <si>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</si>
  <si>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</si>
  <si>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</si>
  <si>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</si>
  <si>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</si>
  <si>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</si>
  <si>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</si>
  <si>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</si>
  <si>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</si>
  <si>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</si>
  <si>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</si>
  <si>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</si>
  <si>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</si>
  <si>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</si>
  <si>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</si>
  <si>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</si>
  <si>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</si>
  <si>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</si>
  <si>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</si>
  <si>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</si>
  <si>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</si>
  <si>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</si>
  <si>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</si>
  <si>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</si>
  <si>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</si>
  <si>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</si>
  <si>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</si>
  <si>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</si>
  <si>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</si>
  <si>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</si>
  <si>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</si>
  <si>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</si>
  <si>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</si>
  <si>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</si>
  <si>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</si>
  <si>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</si>
  <si>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</si>
  <si>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</si>
  <si>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</si>
  <si>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</si>
  <si>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</si>
  <si>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</si>
  <si>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</si>
  <si>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</si>
  <si>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</si>
  <si>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</si>
  <si>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</si>
  <si>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</si>
  <si>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</si>
  <si>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</si>
  <si>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</si>
  <si>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</si>
  <si>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</si>
  <si>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</si>
  <si>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</si>
  <si>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</si>
  <si>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</si>
  <si>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</si>
  <si>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</si>
  <si>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</si>
  <si>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</si>
  <si>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</si>
  <si>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</si>
  <si>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</si>
  <si>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</si>
  <si>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</si>
  <si>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</si>
  <si>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</si>
  <si>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</si>
  <si>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</si>
  <si>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</si>
  <si>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</si>
  <si>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</si>
  <si>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</si>
  <si>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</si>
  <si>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</si>
  <si>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</si>
  <si>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</si>
  <si>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</si>
  <si>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</si>
  <si>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</si>
  <si>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</si>
  <si>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</si>
  <si>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</si>
  <si>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</si>
  <si>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</si>
  <si>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</si>
  <si>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</si>
  <si>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</si>
  <si>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</si>
  <si>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</si>
  <si>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</si>
  <si>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</si>
  <si>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</si>
  <si>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</si>
  <si>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</si>
  <si>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</si>
  <si>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</si>
  <si>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</si>
  <si>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</si>
  <si>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</si>
  <si>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</si>
  <si>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</si>
  <si>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</si>
  <si>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</si>
  <si>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</si>
  <si>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</si>
  <si>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</si>
  <si>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</si>
  <si>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</si>
  <si>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</si>
  <si>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</si>
  <si>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</si>
  <si>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</si>
  <si>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</si>
  <si>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</si>
  <si>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</si>
  <si>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</si>
  <si>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</si>
  <si>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</si>
  <si>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</si>
  <si>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</si>
  <si>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</si>
  <si>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</si>
  <si>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</si>
  <si>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</si>
  <si>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</si>
  <si>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</si>
  <si>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</si>
  <si>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</si>
  <si>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</si>
  <si>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</si>
  <si>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</si>
  <si>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</si>
  <si>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</si>
  <si>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</si>
  <si>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</si>
  <si>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</si>
  <si>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</si>
  <si>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</si>
  <si>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</si>
  <si>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</si>
  <si>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</si>
  <si>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</si>
  <si>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</si>
  <si>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</si>
  <si>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</si>
  <si>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</si>
  <si>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</si>
  <si>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</si>
  <si>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</si>
  <si>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</si>
  <si>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</si>
  <si>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</si>
  <si>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</si>
  <si>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</si>
  <si>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</si>
  <si>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</si>
  <si>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</si>
  <si>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</si>
  <si>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</si>
  <si>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</si>
  <si>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</si>
  <si>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</si>
  <si>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</si>
  <si>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</si>
  <si>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</si>
  <si>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</si>
  <si>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</si>
  <si>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</si>
  <si>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</si>
  <si>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</si>
  <si>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</si>
  <si>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</si>
  <si>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</si>
  <si>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</si>
  <si>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</si>
  <si>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</si>
  <si>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</si>
  <si>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</si>
  <si>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</si>
  <si>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</si>
  <si>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</si>
  <si>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</si>
  <si>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</si>
  <si>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</si>
  <si>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</si>
  <si>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</si>
  <si>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</si>
  <si>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</si>
  <si>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</si>
  <si>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</si>
  <si>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</si>
  <si>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</si>
  <si>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</si>
  <si>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</si>
  <si>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</si>
  <si>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</si>
  <si>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</si>
  <si>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</si>
  <si>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</si>
  <si>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</si>
  <si>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</si>
  <si>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</si>
  <si>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</si>
  <si>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</si>
  <si>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</si>
  <si>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</si>
  <si>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</si>
  <si>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</si>
  <si>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</si>
  <si>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</si>
  <si>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</si>
  <si>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</si>
  <si>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</si>
  <si>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</si>
  <si>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</si>
  <si>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</si>
  <si>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</si>
  <si>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</si>
  <si>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</si>
  <si>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</si>
  <si>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</si>
  <si>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</si>
  <si>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</si>
  <si>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</si>
  <si>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</si>
  <si>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</si>
  <si>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</si>
  <si>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</si>
  <si>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</si>
  <si>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</si>
  <si>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</si>
  <si>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</si>
  <si>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</si>
  <si>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</si>
  <si>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</si>
  <si>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</si>
  <si>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</si>
  <si>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</si>
  <si>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</si>
  <si>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</si>
  <si>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</si>
  <si>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</si>
  <si>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</si>
  <si>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</si>
  <si>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</si>
  <si>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</si>
  <si>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</si>
  <si>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</si>
  <si>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</si>
  <si>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</si>
  <si>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</si>
  <si>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</si>
  <si>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</si>
  <si>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</si>
  <si>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</si>
  <si>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</si>
  <si>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</si>
  <si>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</si>
  <si>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</si>
  <si>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</si>
  <si>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</si>
  <si>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</si>
  <si>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</si>
  <si>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</si>
  <si>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</si>
  <si>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</si>
  <si>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</si>
  <si>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</si>
  <si>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</si>
  <si>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</si>
  <si>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</si>
  <si>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</si>
  <si>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</si>
  <si>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</si>
  <si>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</si>
  <si>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</si>
  <si>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</si>
  <si>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</si>
  <si>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</si>
  <si>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</si>
  <si>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</si>
  <si>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</si>
  <si>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</si>
  <si>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</si>
  <si>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</si>
  <si>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</si>
  <si>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</si>
  <si>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</si>
  <si>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</si>
  <si>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</si>
  <si>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</si>
  <si>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</si>
  <si>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</si>
  <si>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</si>
  <si>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</si>
  <si>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</si>
  <si>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</si>
  <si>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</si>
  <si>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</si>
  <si>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</si>
  <si>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</si>
  <si>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</si>
  <si>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</si>
  <si>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</si>
  <si>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</si>
  <si>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</si>
  <si>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</si>
  <si>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</si>
  <si>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</si>
  <si>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</si>
  <si>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</si>
  <si>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</si>
  <si>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</si>
  <si>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</si>
  <si>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</si>
  <si>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</si>
  <si>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</si>
  <si>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</si>
  <si>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</si>
  <si>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</si>
  <si>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</si>
  <si>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</si>
  <si>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</si>
  <si>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</si>
  <si>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</si>
  <si>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</si>
  <si>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</si>
  <si>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</si>
  <si>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</si>
  <si>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</si>
  <si>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</si>
  <si>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</si>
  <si>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</si>
  <si>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</si>
  <si>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</si>
  <si>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</si>
  <si>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</si>
  <si>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</si>
  <si>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</si>
  <si>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</si>
  <si>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</si>
  <si>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</si>
  <si>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</si>
  <si>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</si>
  <si>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</si>
  <si>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</si>
  <si>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</si>
  <si>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</si>
  <si>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</si>
  <si>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</si>
  <si>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</si>
  <si>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</si>
  <si>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</si>
  <si>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</si>
  <si>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</si>
  <si>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</si>
  <si>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</si>
  <si>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</si>
  <si>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</si>
  <si>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</si>
  <si>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</si>
  <si>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</si>
  <si>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</si>
  <si>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</si>
  <si>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</si>
  <si>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</si>
  <si>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</si>
  <si>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</si>
  <si>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</si>
  <si>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</si>
  <si>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</si>
  <si>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</si>
  <si>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</si>
  <si>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</si>
  <si>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</si>
  <si>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</si>
  <si>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</si>
  <si>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</si>
  <si>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</si>
  <si>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</si>
  <si>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</si>
  <si>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</si>
  <si>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</si>
  <si>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</si>
  <si>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</si>
  <si>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</si>
  <si>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</si>
  <si>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</si>
  <si>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</si>
  <si>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</si>
  <si>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</si>
  <si>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</si>
  <si>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</si>
  <si>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</si>
  <si>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</si>
  <si>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</si>
  <si>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</si>
  <si>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</si>
  <si>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</si>
  <si>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</si>
  <si>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</si>
  <si>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</si>
  <si>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</si>
  <si>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</si>
  <si>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</si>
  <si>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</si>
  <si>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</si>
  <si>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</si>
  <si>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</si>
  <si>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</si>
  <si>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</si>
  <si>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</si>
  <si>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</si>
  <si>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</si>
  <si>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</si>
  <si>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</si>
  <si>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</si>
  <si>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</si>
  <si>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</si>
  <si>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</si>
  <si>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</si>
  <si>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</si>
  <si>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</si>
  <si>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</si>
  <si>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</si>
  <si>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</si>
  <si>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</si>
  <si>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</si>
  <si>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</si>
  <si>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</si>
  <si>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</si>
  <si>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</si>
  <si>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</si>
  <si>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</si>
  <si>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</si>
  <si>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</si>
  <si>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</si>
  <si>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</si>
  <si>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</si>
  <si>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</si>
  <si>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</si>
  <si>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</si>
  <si>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</si>
  <si>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</si>
  <si>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</si>
  <si>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</si>
  <si>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</si>
  <si>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</si>
  <si>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</si>
  <si>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</si>
  <si>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</si>
  <si>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</si>
  <si>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</si>
  <si>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</si>
  <si>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</si>
  <si>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</si>
  <si>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</si>
  <si>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</si>
  <si>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</si>
  <si>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</si>
  <si>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</si>
  <si>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</si>
  <si>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</si>
  <si>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</si>
  <si>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</si>
  <si>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</si>
  <si>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</si>
  <si>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</si>
  <si>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</si>
  <si>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</si>
  <si>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</si>
  <si>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</si>
  <si>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</si>
  <si>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</si>
  <si>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</si>
  <si>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</si>
  <si>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</si>
  <si>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</si>
  <si>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</si>
  <si>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</si>
  <si>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</si>
  <si>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</si>
  <si>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</si>
  <si>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</si>
  <si>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</si>
  <si>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</si>
  <si>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</si>
  <si>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</si>
  <si>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</si>
  <si>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</si>
  <si>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</si>
  <si>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</si>
  <si>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</si>
  <si>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</si>
  <si>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</si>
  <si>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</si>
  <si>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</si>
  <si>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</si>
  <si>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</si>
  <si>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</si>
  <si>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</si>
  <si>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</si>
  <si>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</si>
  <si>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</si>
  <si>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</si>
  <si>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</si>
  <si>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</si>
  <si>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</si>
  <si>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</si>
  <si>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</si>
  <si>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</si>
  <si>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</si>
  <si>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</si>
  <si>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</si>
  <si>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</si>
  <si>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</si>
  <si>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</si>
  <si>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</si>
  <si>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</si>
  <si>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</si>
  <si>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</si>
  <si>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</si>
  <si>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</si>
  <si>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</si>
  <si>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</si>
  <si>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</si>
  <si>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</si>
  <si>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</si>
  <si>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</si>
  <si>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</si>
  <si>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</si>
  <si>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</si>
  <si>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</si>
  <si>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</si>
  <si>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</si>
  <si>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</si>
  <si>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</si>
  <si>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</si>
  <si>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</si>
  <si>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</si>
  <si>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</si>
  <si>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</si>
  <si>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</si>
  <si>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</si>
  <si>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</si>
  <si>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</si>
  <si>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</si>
  <si>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</si>
  <si>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</si>
  <si>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</si>
  <si>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</si>
  <si>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</si>
  <si>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</si>
  <si>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</si>
  <si>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</si>
  <si>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</si>
  <si>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</si>
  <si>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</si>
  <si>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</si>
  <si>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</si>
  <si>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</si>
  <si>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</si>
  <si>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</si>
  <si>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</si>
  <si>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</si>
  <si>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</si>
  <si>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</si>
  <si>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</si>
  <si>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</si>
  <si>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</si>
  <si>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</si>
  <si>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</si>
  <si>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</si>
  <si>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</si>
  <si>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</si>
  <si>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</si>
  <si>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</si>
  <si>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</si>
  <si>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</si>
  <si>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</si>
  <si>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</si>
  <si>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</si>
  <si>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</si>
  <si>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</si>
  <si>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</si>
  <si>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</si>
  <si>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</si>
  <si>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</si>
  <si>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</si>
  <si>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</si>
  <si>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</si>
  <si>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</si>
  <si>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</si>
  <si>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</si>
  <si>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</si>
  <si>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</si>
  <si>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</si>
  <si>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</si>
  <si>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</si>
  <si>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</si>
  <si>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</si>
  <si>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</si>
  <si>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</si>
  <si>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</si>
  <si>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</si>
  <si>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</si>
  <si>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</si>
  <si>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</si>
  <si>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</si>
  <si>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</si>
  <si>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</si>
  <si>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</si>
  <si>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</si>
  <si>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</si>
  <si>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</si>
  <si>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</si>
  <si>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</si>
  <si>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</si>
  <si>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</si>
  <si>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</si>
  <si>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</si>
  <si>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</si>
  <si>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</si>
  <si>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</si>
  <si>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</si>
  <si>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</si>
  <si>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</si>
  <si>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</si>
  <si>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</si>
  <si>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</si>
  <si>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</si>
  <si>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</si>
  <si>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</si>
  <si>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</si>
  <si>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</si>
  <si>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</si>
  <si>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</si>
  <si>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</si>
  <si>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</si>
  <si>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</si>
  <si>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</si>
  <si>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</si>
  <si>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</si>
  <si>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</si>
  <si>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</si>
  <si>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</si>
  <si>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</si>
  <si>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</si>
  <si>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</si>
  <si>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</si>
  <si>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</si>
  <si>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</si>
  <si>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</si>
  <si>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</si>
  <si>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</si>
  <si>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</si>
  <si>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</si>
  <si>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</si>
  <si>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</si>
  <si>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</si>
  <si>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</si>
  <si>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</si>
  <si>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</si>
  <si>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</si>
  <si>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</si>
  <si>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</si>
  <si>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</si>
  <si>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</si>
  <si>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</si>
  <si>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</si>
  <si>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</si>
  <si>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</si>
  <si>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</si>
  <si>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</si>
  <si>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</si>
  <si>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</si>
  <si>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</si>
  <si>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</si>
  <si>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</si>
  <si>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</si>
  <si>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</si>
  <si>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</si>
  <si>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</si>
  <si>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</si>
  <si>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</si>
  <si>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</si>
  <si>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</si>
  <si>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</si>
  <si>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</si>
  <si>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</si>
  <si>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</si>
  <si>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</si>
  <si>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</si>
  <si>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</si>
  <si>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</si>
  <si>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</si>
  <si>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</si>
  <si>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</si>
  <si>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</si>
  <si>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</si>
  <si>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</si>
  <si>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</si>
  <si>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</si>
  <si>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</si>
  <si>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</si>
  <si>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</si>
  <si>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</si>
  <si>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</si>
  <si>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</si>
  <si>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</si>
  <si>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</si>
  <si>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</si>
  <si>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</si>
  <si>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</si>
  <si>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</si>
  <si>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</si>
  <si>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</si>
  <si>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</si>
  <si>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</si>
  <si>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</si>
  <si>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</si>
  <si>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</si>
  <si>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</si>
  <si>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</si>
  <si>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</si>
  <si>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</si>
  <si>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</si>
  <si>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</si>
  <si>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</si>
  <si>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</si>
  <si>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</si>
  <si>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</si>
  <si>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</si>
  <si>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</si>
  <si>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</si>
  <si>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</si>
  <si>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</si>
  <si>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</si>
  <si>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</si>
  <si>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</si>
  <si>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</si>
  <si>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</si>
  <si>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</si>
  <si>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</si>
  <si>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</si>
  <si>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</si>
  <si>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</si>
  <si>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</si>
  <si>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</si>
  <si>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</si>
  <si>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</si>
  <si>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</si>
  <si>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</si>
  <si>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</si>
  <si>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</si>
  <si>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</si>
  <si>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</si>
  <si>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</si>
  <si>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</si>
  <si>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</si>
  <si>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</si>
  <si>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</si>
  <si>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</si>
  <si>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</si>
  <si>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</si>
  <si>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</si>
  <si>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</si>
  <si>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</si>
  <si>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</si>
  <si>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</si>
  <si>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</si>
  <si>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</si>
  <si>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</si>
  <si>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</si>
  <si>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</si>
  <si>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</si>
  <si>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</si>
  <si>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</si>
  <si>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</si>
  <si>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</si>
  <si>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</si>
  <si>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</si>
  <si>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</si>
  <si>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</si>
  <si>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</si>
  <si>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</si>
  <si>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</si>
  <si>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</si>
  <si>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</si>
  <si>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</si>
  <si>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</si>
  <si>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</si>
  <si>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</si>
  <si>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</si>
  <si>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</si>
  <si>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</si>
  <si>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</si>
  <si>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</si>
  <si>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</si>
  <si>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</si>
  <si>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</si>
  <si>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</si>
  <si>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</si>
  <si>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</si>
  <si>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</si>
  <si>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</si>
  <si>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</si>
  <si>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</si>
  <si>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</si>
  <si>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</si>
  <si>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</si>
  <si>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</si>
  <si>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</si>
  <si>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</si>
  <si>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</si>
  <si>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</si>
  <si>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</si>
  <si>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</si>
  <si>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</si>
  <si>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</si>
  <si>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</si>
  <si>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</si>
  <si>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</si>
  <si>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</si>
  <si>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</si>
  <si>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</si>
  <si>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</si>
  <si>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</si>
  <si>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</si>
  <si>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</si>
  <si>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</si>
  <si>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</si>
  <si>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</si>
  <si>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</si>
  <si>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</si>
  <si>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</si>
  <si>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</si>
  <si>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</si>
  <si>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</si>
  <si>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</si>
  <si>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</si>
  <si>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</si>
  <si>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</si>
  <si>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</si>
  <si>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</si>
  <si>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</si>
  <si>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</si>
  <si>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</si>
  <si>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</si>
  <si>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</si>
  <si>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</si>
  <si>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</si>
  <si>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</si>
  <si>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</si>
  <si>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</si>
  <si>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</si>
  <si>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</si>
  <si>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</si>
  <si>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</si>
  <si>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</si>
  <si>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</si>
  <si>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</si>
  <si>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</si>
  <si>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</si>
  <si>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</si>
  <si>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</si>
  <si>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</si>
  <si>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</si>
  <si>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</si>
  <si>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</si>
  <si>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</si>
  <si>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</si>
  <si>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</si>
  <si>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</si>
  <si>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</si>
  <si>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</si>
  <si>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</si>
  <si>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</si>
  <si>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</si>
  <si>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</si>
  <si>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</si>
  <si>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</si>
  <si>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</si>
  <si>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</si>
  <si>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</si>
  <si>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</si>
  <si>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</si>
  <si>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</si>
  <si>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</si>
  <si>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</si>
  <si>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</si>
  <si>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</si>
  <si>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</si>
  <si>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</si>
  <si>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</si>
  <si>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</si>
  <si>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</si>
  <si>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</si>
  <si>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</si>
  <si>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</si>
  <si>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</si>
  <si>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</si>
  <si>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</si>
  <si>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</si>
  <si>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</si>
  <si>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</si>
  <si>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</si>
  <si>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</si>
  <si>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</si>
  <si>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</si>
  <si>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</si>
  <si>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</si>
  <si>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</si>
  <si>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</si>
  <si>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</si>
  <si>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</si>
  <si>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</si>
  <si>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</si>
  <si>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</si>
  <si>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</si>
  <si>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</si>
  <si>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</si>
  <si>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</si>
  <si>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</si>
  <si>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</si>
  <si>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</si>
  <si>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</si>
  <si>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</si>
  <si>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</si>
  <si>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</si>
  <si>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</si>
  <si>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</si>
  <si>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</si>
  <si>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</si>
  <si>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</si>
  <si>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</si>
  <si>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</si>
  <si>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</si>
  <si>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</si>
  <si>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</si>
  <si>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</si>
  <si>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</si>
  <si>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</si>
  <si>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</si>
  <si>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</si>
  <si>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</si>
  <si>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</si>
  <si>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</si>
  <si>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</si>
  <si>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</si>
  <si>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</si>
  <si>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</si>
  <si>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</si>
  <si>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</si>
  <si>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</si>
  <si>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</si>
  <si>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</si>
  <si>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</si>
  <si>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</si>
  <si>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</si>
  <si>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</si>
  <si>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</si>
  <si>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</si>
  <si>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</si>
  <si>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</si>
  <si>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</si>
  <si>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</si>
  <si>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</si>
  <si>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</si>
  <si>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</si>
  <si>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</si>
  <si>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</si>
  <si>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</si>
  <si>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</si>
  <si>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</si>
  <si>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</si>
  <si>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</si>
  <si>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</si>
  <si>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</si>
  <si>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</si>
  <si>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</si>
  <si>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</si>
  <si>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</si>
  <si>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</si>
  <si>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</si>
  <si>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</si>
  <si>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</si>
  <si>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</si>
  <si>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</si>
  <si>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</si>
  <si>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</si>
  <si>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</si>
  <si>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</si>
  <si>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</si>
  <si>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</si>
  <si>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</si>
  <si>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</si>
  <si>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</si>
  <si>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</si>
  <si>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</si>
  <si>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</si>
  <si>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</si>
  <si>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</si>
  <si>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</si>
  <si>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</si>
  <si>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</si>
  <si>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</si>
  <si>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</si>
  <si>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</si>
  <si>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</si>
  <si>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</si>
  <si>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</si>
  <si>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</si>
  <si>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</si>
  <si>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</si>
  <si>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</si>
  <si>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</si>
  <si>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</si>
  <si>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</si>
  <si>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</si>
  <si>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</si>
  <si>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</si>
  <si>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</si>
  <si>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</si>
  <si>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</si>
  <si>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</si>
  <si>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</si>
  <si>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</si>
  <si>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</si>
  <si>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</si>
  <si>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</si>
  <si>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</si>
  <si>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</si>
  <si>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</si>
  <si>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</si>
  <si>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</si>
  <si>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</si>
  <si>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</si>
  <si>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</si>
  <si>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</si>
  <si>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</si>
  <si>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</si>
  <si>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</si>
  <si>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</si>
  <si>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</si>
  <si>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</si>
  <si>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</si>
  <si>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</si>
  <si>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</si>
  <si>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</si>
  <si>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</si>
  <si>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</si>
  <si>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</si>
  <si>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</si>
  <si>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</si>
  <si>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</si>
  <si>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</si>
  <si>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</si>
  <si>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</si>
  <si>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</si>
  <si>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</si>
  <si>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</si>
  <si>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</si>
  <si>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</si>
  <si>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</si>
  <si>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</si>
  <si>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</si>
  <si>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</si>
  <si>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</si>
  <si>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</si>
  <si>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</si>
  <si>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</si>
  <si>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</si>
  <si>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</si>
  <si>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</si>
  <si>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</si>
  <si>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</si>
  <si>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</si>
  <si>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</si>
  <si>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</si>
  <si>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</si>
  <si>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</si>
  <si>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</si>
  <si>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</si>
  <si>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</si>
  <si>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</si>
  <si>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</si>
  <si>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</si>
  <si>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</si>
  <si>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</si>
  <si>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</si>
  <si>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</si>
  <si>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</si>
  <si>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</si>
  <si>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</si>
  <si>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</si>
  <si>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</si>
  <si>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</si>
  <si>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</si>
  <si>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</si>
  <si>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</si>
  <si>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</si>
  <si>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</si>
  <si>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</si>
  <si>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</si>
  <si>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</si>
  <si>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</si>
  <si>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</si>
  <si>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</si>
  <si>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</si>
  <si>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</si>
  <si>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</si>
  <si>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</si>
  <si>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</si>
  <si>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</si>
  <si>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</si>
  <si>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</si>
  <si>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</si>
  <si>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</si>
  <si>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</si>
  <si>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</si>
  <si>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</si>
  <si>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</si>
  <si>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</si>
  <si>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</si>
  <si>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</si>
  <si>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</si>
  <si>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</si>
  <si>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</si>
  <si>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</si>
  <si>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</si>
  <si>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</si>
  <si>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</si>
  <si>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</si>
  <si>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</si>
  <si>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</si>
  <si>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</si>
  <si>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</si>
  <si>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</si>
  <si>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</si>
  <si>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</si>
  <si>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</si>
  <si>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</si>
  <si>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</si>
  <si>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</si>
  <si>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</si>
  <si>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</si>
  <si>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</si>
  <si>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</si>
  <si>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</si>
  <si>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</si>
  <si>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</si>
  <si>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</si>
  <si>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</si>
  <si>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</si>
  <si>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</si>
  <si>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</si>
  <si>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</si>
  <si>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</si>
  <si>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</si>
  <si>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</si>
  <si>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</si>
  <si>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</si>
  <si>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</si>
  <si>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</si>
  <si>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</si>
  <si>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</si>
  <si>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</si>
  <si>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</si>
  <si>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</si>
  <si>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</si>
  <si>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</si>
  <si>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</si>
  <si>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</si>
  <si>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</si>
  <si>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</si>
  <si>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</si>
  <si>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</si>
  <si>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</si>
  <si>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</si>
  <si>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</si>
  <si>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</si>
  <si>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</si>
  <si>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</si>
  <si>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</si>
  <si>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</si>
  <si>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</si>
  <si>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</si>
  <si>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</si>
  <si>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</si>
  <si>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</si>
  <si>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</si>
  <si>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</si>
  <si>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</si>
  <si>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</si>
  <si>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</si>
  <si>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</si>
  <si>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</si>
  <si>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</si>
  <si>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</si>
  <si>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</si>
  <si>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</si>
  <si>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</si>
  <si>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</si>
  <si>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</si>
  <si>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</si>
  <si>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</si>
  <si>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</si>
  <si>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</si>
  <si>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</si>
  <si>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</si>
  <si>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</si>
  <si>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</si>
  <si>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</si>
  <si>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</si>
  <si>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</si>
  <si>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</si>
  <si>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</si>
  <si>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</si>
  <si>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</si>
  <si>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</si>
  <si>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</si>
  <si>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</si>
  <si>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</si>
  <si>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</si>
  <si>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</si>
  <si>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</si>
  <si>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</si>
  <si>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</si>
  <si>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</si>
  <si>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</si>
  <si>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</si>
  <si>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</si>
  <si>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</si>
  <si>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</si>
  <si>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</si>
  <si>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</si>
  <si>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</si>
  <si>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</si>
  <si>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</si>
  <si>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</si>
  <si>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</si>
  <si>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</si>
  <si>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</si>
  <si>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</si>
  <si>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</si>
  <si>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</si>
  <si>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</si>
  <si>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</si>
  <si>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</si>
  <si>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</si>
  <si>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</si>
  <si>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</si>
  <si>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</si>
  <si>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</si>
  <si>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</si>
  <si>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</si>
  <si>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</si>
  <si>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</si>
  <si>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</si>
  <si>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</si>
  <si>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</si>
  <si>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</si>
  <si>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</si>
  <si>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</si>
  <si>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</si>
  <si>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</si>
  <si>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</si>
  <si>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</si>
  <si>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</si>
  <si>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</si>
  <si>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</si>
  <si>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</si>
  <si>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</si>
  <si>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</si>
  <si>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</si>
  <si>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</si>
  <si>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</si>
  <si>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</si>
  <si>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</si>
  <si>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</si>
  <si>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</si>
  <si>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</si>
  <si>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</si>
  <si>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</si>
  <si>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</si>
  <si>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</si>
  <si>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</si>
  <si>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</si>
  <si>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</si>
  <si>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</si>
  <si>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</si>
  <si>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</si>
  <si>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</si>
  <si>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</si>
  <si>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</si>
  <si>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</si>
  <si>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</si>
  <si>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</si>
  <si>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</si>
  <si>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</si>
  <si>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</si>
  <si>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</si>
  <si>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</si>
  <si>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</si>
  <si>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</si>
  <si>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</si>
  <si>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</si>
  <si>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</si>
  <si>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</si>
  <si>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</si>
  <si>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</si>
  <si>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</si>
  <si>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</si>
  <si>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</si>
  <si>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</si>
  <si>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</si>
  <si>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</si>
  <si>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</si>
  <si>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</si>
  <si>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</si>
  <si>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</si>
  <si>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</si>
  <si>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</si>
  <si>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</si>
  <si>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</si>
  <si>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</si>
  <si>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</si>
  <si>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</si>
  <si>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</si>
  <si>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</si>
  <si>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</si>
  <si>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</si>
  <si>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</si>
  <si>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</si>
  <si>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</si>
  <si>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</si>
  <si>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</si>
  <si>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</si>
  <si>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</si>
  <si>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</si>
  <si>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</si>
  <si>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</si>
  <si>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</si>
  <si>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</si>
  <si>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</si>
  <si>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</si>
  <si>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</si>
  <si>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</si>
  <si>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</si>
  <si>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</si>
  <si>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</si>
  <si>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</si>
  <si>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</si>
  <si>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</si>
  <si>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</si>
  <si>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</si>
  <si>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</si>
  <si>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</si>
  <si>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</si>
  <si>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</si>
  <si>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</si>
  <si>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</si>
  <si>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</si>
  <si>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</si>
  <si>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</si>
  <si>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</si>
  <si>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</si>
  <si>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</si>
  <si>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</si>
  <si>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</si>
  <si>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</si>
  <si>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</si>
  <si>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</si>
  <si>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</si>
  <si>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</si>
  <si>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</si>
  <si>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</si>
  <si>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</si>
  <si>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</si>
  <si>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</si>
  <si>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</si>
  <si>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</si>
  <si>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</si>
  <si>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</si>
  <si>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</si>
  <si>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</si>
  <si>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</si>
  <si>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</si>
  <si>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</si>
  <si>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</si>
  <si>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</si>
  <si>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</si>
  <si>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</si>
  <si>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</si>
  <si>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</si>
  <si>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</si>
  <si>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</si>
  <si>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</si>
  <si>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</si>
  <si>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</si>
  <si>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</si>
  <si>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</si>
  <si>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</si>
  <si>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</si>
  <si>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</si>
  <si>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</si>
  <si>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</si>
  <si>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</si>
  <si>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</si>
  <si>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</si>
  <si>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</si>
  <si>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</si>
  <si>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</si>
  <si>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</si>
  <si>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</si>
  <si>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</si>
  <si>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</si>
  <si>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</si>
  <si>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</si>
  <si>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</si>
  <si>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</si>
  <si>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</si>
  <si>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</si>
  <si>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</si>
  <si>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</si>
  <si>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</si>
  <si>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</si>
  <si>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</si>
  <si>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</si>
  <si>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</si>
  <si>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</si>
  <si>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</si>
  <si>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</si>
  <si>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</si>
  <si>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</si>
  <si>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</si>
  <si>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</si>
  <si>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</si>
  <si>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</si>
  <si>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</si>
  <si>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</si>
  <si>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</si>
  <si>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</si>
  <si>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</si>
  <si>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</si>
  <si>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</si>
  <si>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</si>
  <si>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</si>
  <si>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</si>
  <si>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</si>
  <si>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</si>
  <si>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</si>
  <si>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</si>
  <si>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</si>
  <si>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</si>
  <si>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</si>
  <si>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</si>
  <si>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</si>
  <si>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</si>
  <si>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</si>
  <si>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</si>
  <si>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</si>
  <si>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</si>
  <si>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</si>
  <si>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</si>
  <si>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</si>
  <si>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</si>
  <si>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</si>
  <si>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</si>
  <si>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</si>
  <si>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</si>
  <si>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</si>
  <si>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</si>
  <si>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</si>
  <si>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</si>
  <si>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</si>
  <si>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</si>
  <si>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</si>
  <si>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</si>
  <si>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</si>
  <si>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</si>
  <si>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</si>
  <si>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</si>
  <si>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</si>
  <si>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</si>
  <si>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</si>
  <si>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</si>
  <si>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</si>
  <si>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</si>
  <si>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</si>
  <si>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</si>
  <si>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</si>
  <si>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</si>
  <si>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</si>
  <si>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</si>
  <si>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</si>
  <si>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</si>
  <si>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</si>
  <si>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</si>
  <si>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</si>
  <si>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</si>
  <si>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</si>
  <si>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</si>
  <si>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</si>
  <si>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</si>
  <si>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</si>
  <si>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</si>
  <si>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</si>
  <si>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</si>
  <si>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</si>
  <si>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</si>
  <si>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</si>
  <si>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</si>
  <si>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</si>
  <si>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</si>
  <si>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</si>
  <si>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</si>
  <si>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</si>
  <si>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</si>
  <si>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</si>
  <si>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</si>
  <si>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</si>
  <si>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</si>
  <si>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</si>
  <si>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</si>
  <si>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</si>
  <si>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</si>
  <si>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</si>
  <si>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</si>
  <si>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</si>
  <si>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</si>
  <si>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</si>
  <si>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</si>
  <si>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</si>
  <si>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</si>
  <si>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</si>
  <si>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</si>
  <si>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</si>
  <si>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</si>
  <si>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</si>
  <si>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</si>
  <si>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</si>
  <si>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</si>
  <si>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</si>
  <si>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</si>
  <si>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</si>
  <si>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</si>
  <si>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</si>
  <si>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</si>
  <si>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</si>
  <si>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</si>
  <si>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</si>
  <si>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</si>
  <si>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</si>
  <si>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</si>
  <si>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</si>
  <si>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</si>
  <si>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</si>
  <si>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</si>
  <si>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</si>
  <si>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</si>
  <si>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</si>
  <si>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</si>
  <si>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</si>
  <si>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</si>
  <si>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</si>
  <si>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</si>
  <si>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</si>
  <si>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</si>
  <si>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</si>
  <si>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</si>
  <si>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</si>
  <si>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</si>
  <si>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</si>
  <si>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</si>
  <si>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</si>
  <si>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</si>
  <si>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</si>
  <si>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</si>
  <si>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</si>
  <si>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</si>
  <si>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</si>
  <si>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</si>
  <si>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</si>
  <si>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</si>
  <si>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</si>
  <si>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</si>
  <si>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</si>
  <si>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</si>
  <si>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</si>
  <si>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</si>
  <si>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</si>
  <si>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</si>
  <si>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</si>
  <si>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</si>
  <si>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</si>
  <si>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</si>
  <si>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</si>
  <si>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</si>
  <si>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</si>
  <si>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</si>
  <si>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</si>
  <si>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</si>
  <si>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</si>
  <si>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</si>
  <si>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</si>
  <si>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</si>
  <si>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</si>
  <si>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</si>
  <si>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</si>
  <si>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</si>
  <si>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</si>
  <si>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</si>
  <si>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</si>
  <si>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</si>
  <si>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</si>
  <si>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</si>
  <si>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</si>
  <si>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</si>
  <si>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</si>
  <si>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</si>
  <si>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</si>
  <si>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</si>
  <si>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</si>
  <si>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</si>
  <si>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</si>
  <si>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</si>
  <si>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</si>
  <si>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</si>
  <si>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</si>
  <si>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</si>
  <si>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</si>
  <si>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</si>
  <si>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</si>
  <si>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</si>
  <si>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</si>
  <si>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</si>
  <si>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</si>
  <si>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</si>
  <si>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</si>
  <si>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</si>
  <si>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</si>
  <si>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</si>
  <si>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</si>
  <si>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</si>
  <si>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</si>
  <si>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</si>
  <si>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</si>
  <si>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</si>
  <si>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</si>
  <si>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</si>
  <si>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</si>
  <si>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</si>
  <si>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</si>
  <si>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</si>
  <si>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</si>
  <si>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</si>
  <si>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</si>
  <si>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</si>
  <si>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</si>
  <si>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</si>
  <si>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</si>
  <si>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</si>
  <si>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</si>
  <si>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</si>
  <si>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</si>
  <si>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</si>
  <si>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</si>
  <si>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</si>
  <si>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</si>
  <si>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</si>
  <si>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</si>
  <si>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</si>
  <si>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</si>
  <si>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</si>
  <si>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</si>
  <si>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</si>
  <si>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</si>
  <si>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</si>
  <si>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</si>
  <si>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</si>
  <si>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</si>
  <si>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</si>
  <si>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</si>
  <si>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</si>
  <si>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</si>
  <si>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</si>
  <si>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</si>
  <si>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</si>
  <si>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</si>
  <si>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</si>
  <si>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</si>
  <si>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</si>
  <si>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</si>
  <si>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</si>
  <si>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</si>
  <si>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</si>
  <si>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</si>
  <si>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</si>
  <si>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</si>
  <si>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</si>
  <si>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</si>
  <si>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</si>
  <si>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</si>
  <si>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</si>
  <si>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</si>
  <si>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</si>
  <si>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</si>
  <si>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</si>
  <si>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</si>
  <si>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</si>
  <si>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</si>
  <si>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</si>
  <si>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</si>
  <si>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</si>
  <si>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</si>
  <si>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</si>
  <si>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</si>
  <si>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</si>
  <si>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</si>
  <si>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</si>
  <si>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</si>
  <si>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</si>
  <si>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</si>
  <si>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</si>
  <si>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</si>
  <si>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</si>
  <si>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</si>
  <si>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</si>
  <si>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</si>
  <si>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</si>
  <si>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</si>
  <si>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</si>
  <si>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</si>
  <si>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</si>
  <si>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</si>
  <si>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</si>
  <si>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</si>
  <si>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</si>
  <si>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</si>
  <si>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</si>
  <si>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</si>
  <si>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</si>
  <si>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</si>
  <si>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</si>
  <si>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</si>
  <si>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</si>
  <si>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</si>
  <si>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</si>
  <si>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</si>
  <si>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</si>
  <si>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</si>
  <si>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</si>
  <si>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</si>
  <si>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</si>
  <si>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</si>
  <si>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</si>
  <si>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</si>
  <si>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</si>
  <si>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</si>
  <si>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</si>
  <si>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</si>
  <si>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</si>
  <si>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</si>
  <si>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</si>
  <si>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</si>
  <si>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</si>
  <si>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</si>
  <si>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</si>
  <si>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</si>
  <si>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</si>
  <si>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</si>
  <si>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</si>
  <si>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</si>
  <si>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</si>
  <si>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</si>
  <si>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</si>
  <si>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</si>
  <si>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</si>
  <si>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</si>
  <si>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</si>
  <si>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</si>
  <si>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</si>
  <si>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</si>
  <si>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</si>
  <si>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</si>
  <si>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</si>
  <si>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</si>
  <si>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</si>
  <si>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</si>
  <si>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</si>
  <si>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</si>
  <si>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</si>
  <si>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</si>
  <si>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</si>
  <si>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</si>
  <si>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</si>
  <si>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</si>
  <si>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</si>
  <si>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</si>
  <si>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</si>
  <si>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</si>
  <si>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</si>
  <si>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</si>
  <si>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</si>
  <si>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</si>
  <si>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</si>
  <si>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</si>
  <si>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</si>
  <si>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</si>
  <si>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</si>
  <si>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</si>
  <si>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</si>
  <si>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</si>
  <si>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</si>
  <si>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</si>
  <si>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</si>
  <si>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</si>
  <si>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</si>
  <si>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</si>
  <si>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</si>
  <si>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</si>
  <si>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</si>
  <si>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</si>
  <si>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</si>
  <si>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</si>
  <si>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</si>
  <si>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</si>
  <si>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</si>
  <si>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</si>
  <si>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</si>
  <si>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</si>
  <si>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</si>
  <si>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</si>
  <si>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</si>
  <si>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</si>
  <si>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</si>
  <si>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</si>
  <si>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</si>
  <si>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</si>
  <si>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</si>
  <si>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</si>
  <si>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</si>
  <si>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</si>
  <si>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</si>
  <si>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</si>
  <si>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</si>
  <si>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</si>
  <si>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</si>
  <si>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</si>
  <si>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</si>
  <si>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</si>
  <si>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</si>
  <si>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</si>
  <si>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</si>
  <si>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</si>
  <si>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</si>
  <si>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</si>
  <si>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</si>
  <si>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</si>
  <si>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</si>
  <si>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</si>
  <si>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</si>
  <si>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</si>
  <si>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</si>
  <si>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</si>
  <si>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</si>
  <si>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</si>
  <si>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</si>
  <si>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</si>
  <si>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</si>
  <si>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</si>
  <si>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</si>
  <si>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</si>
  <si>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</si>
  <si>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</si>
  <si>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</si>
  <si>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</si>
  <si>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</si>
  <si>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</si>
  <si>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</si>
  <si>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</si>
  <si>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</si>
  <si>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</si>
  <si>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</si>
  <si>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</si>
  <si>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</si>
  <si>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</si>
  <si>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</si>
  <si>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</si>
  <si>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</si>
  <si>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</si>
  <si>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</si>
  <si>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</si>
  <si>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</si>
  <si>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</si>
  <si>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</si>
  <si>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</si>
  <si>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</si>
  <si>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</si>
  <si>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</si>
  <si>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</si>
  <si>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</si>
  <si>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</si>
  <si>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</si>
  <si>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</si>
  <si>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</si>
  <si>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</si>
  <si>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</si>
  <si>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</si>
  <si>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</si>
  <si>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</si>
  <si>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</si>
  <si>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</si>
  <si>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</si>
  <si>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</si>
  <si>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</si>
  <si>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</si>
  <si>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</si>
  <si>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</si>
  <si>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</si>
  <si>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</si>
  <si>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</si>
  <si>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</si>
  <si>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</si>
  <si>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</si>
  <si>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</si>
  <si>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</si>
  <si>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</si>
  <si>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</si>
  <si>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</si>
  <si>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</si>
  <si>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</si>
  <si>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</si>
  <si>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</si>
  <si>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</si>
  <si>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</si>
  <si>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</si>
  <si>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</si>
  <si>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</si>
  <si>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</si>
  <si>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</si>
  <si>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</si>
  <si>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</si>
  <si>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</si>
  <si>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</si>
  <si>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</si>
  <si>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</si>
  <si>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</si>
  <si>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</si>
  <si>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</si>
  <si>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</si>
  <si>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</si>
  <si>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</si>
  <si>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</si>
  <si>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</si>
  <si>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</si>
  <si>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</si>
  <si>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</si>
  <si>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</si>
  <si>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</si>
  <si>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</si>
  <si>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</si>
  <si>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</si>
  <si>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</si>
  <si>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</si>
  <si>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</si>
  <si>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</si>
  <si>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</si>
  <si>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</si>
  <si>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</si>
  <si>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</si>
  <si>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</si>
  <si>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</si>
  <si>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</si>
  <si>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</si>
  <si>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</si>
  <si>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</si>
  <si>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</si>
  <si>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</si>
  <si>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</si>
  <si>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</si>
  <si>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</si>
  <si>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</si>
  <si>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</si>
  <si>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</si>
  <si>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</si>
  <si>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</si>
  <si>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</si>
  <si>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</si>
  <si>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</si>
  <si>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</si>
  <si>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</si>
  <si>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</si>
  <si>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</si>
  <si>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</si>
  <si>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</si>
  <si>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</si>
  <si>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</si>
  <si>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</si>
  <si>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</si>
  <si>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</si>
  <si>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</si>
  <si>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</si>
  <si>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</si>
  <si>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</si>
  <si>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</si>
  <si>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</si>
  <si>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</si>
  <si>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</si>
  <si>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</si>
  <si>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</si>
  <si>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</si>
  <si>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</si>
  <si>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</si>
  <si>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</si>
  <si>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</si>
  <si>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</si>
  <si>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</si>
  <si>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</si>
  <si>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</si>
  <si>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</si>
  <si>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</si>
  <si>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</si>
  <si>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</si>
  <si>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</si>
  <si>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</si>
  <si>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</si>
  <si>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</si>
  <si>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</si>
  <si>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</si>
  <si>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</si>
  <si>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</si>
  <si>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</si>
  <si>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</si>
  <si>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</si>
  <si>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</si>
  <si>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</si>
  <si>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</si>
  <si>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</si>
  <si>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</si>
  <si>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</si>
  <si>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</si>
  <si>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</si>
  <si>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</si>
  <si>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</si>
  <si>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</si>
  <si>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</si>
  <si>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</si>
  <si>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</si>
  <si>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</si>
  <si>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</si>
  <si>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</si>
  <si>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</si>
  <si>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</si>
  <si>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</si>
  <si>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</si>
  <si>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</si>
  <si>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</si>
  <si>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</si>
  <si>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</si>
  <si>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</si>
  <si>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</si>
  <si>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</si>
  <si>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</si>
  <si>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</si>
  <si>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</si>
  <si>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</si>
  <si>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</si>
  <si>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</si>
  <si>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</si>
  <si>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</si>
  <si>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</si>
  <si>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</si>
  <si>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</si>
  <si>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</si>
  <si>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</si>
  <si>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</si>
  <si>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</si>
  <si>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</si>
  <si>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</si>
  <si>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</si>
  <si>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</si>
  <si>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</si>
  <si>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</si>
  <si>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</si>
  <si>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</si>
  <si>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</si>
  <si>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</si>
  <si>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</si>
  <si>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</si>
  <si>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</si>
  <si>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</si>
  <si>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</si>
  <si>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</si>
  <si>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</si>
  <si>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</si>
  <si>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</si>
  <si>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</si>
  <si>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</si>
  <si>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</si>
  <si>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</si>
  <si>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</si>
  <si>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</si>
  <si>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</si>
  <si>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</si>
  <si>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</si>
  <si>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</si>
  <si>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</si>
  <si>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</si>
  <si>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</si>
  <si>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</si>
  <si>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</si>
  <si>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</si>
  <si>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</si>
  <si>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</si>
  <si>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</si>
  <si>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</si>
  <si>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</si>
  <si>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</si>
  <si>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</si>
  <si>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</si>
  <si>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</si>
  <si>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</si>
  <si>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</si>
  <si>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</si>
  <si>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</si>
  <si>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</si>
  <si>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</si>
  <si>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</si>
  <si>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</si>
  <si>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</si>
  <si>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</si>
  <si>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</si>
  <si>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</si>
  <si>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</si>
  <si>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</si>
  <si>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</si>
  <si>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</si>
  <si>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</si>
  <si>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</si>
  <si>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</si>
  <si>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</si>
  <si>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</si>
  <si>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</si>
  <si>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</si>
  <si>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</si>
  <si>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</si>
  <si>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</si>
  <si>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</si>
  <si>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</si>
  <si>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</si>
  <si>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</si>
  <si>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</si>
  <si>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</si>
  <si>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</si>
  <si>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</si>
  <si>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</si>
  <si>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</si>
  <si>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</si>
  <si>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</si>
  <si>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</si>
  <si>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</si>
  <si>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</si>
  <si>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</si>
  <si>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</si>
  <si>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</si>
  <si>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</si>
  <si>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</si>
  <si>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</si>
  <si>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</si>
  <si>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</si>
  <si>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</si>
  <si>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</si>
  <si>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</si>
  <si>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</si>
  <si>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</si>
  <si>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</si>
  <si>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</si>
  <si>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</si>
  <si>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</si>
  <si>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</si>
  <si>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</si>
  <si>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</si>
  <si>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</si>
  <si>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</si>
  <si>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</si>
  <si>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</si>
  <si>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</si>
  <si>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</si>
  <si>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</si>
  <si>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</si>
  <si>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</si>
  <si>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</si>
  <si>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</si>
  <si>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</si>
  <si>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</si>
  <si>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</si>
  <si>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</si>
  <si>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</si>
  <si>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</si>
  <si>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</si>
  <si>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</si>
  <si>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</si>
  <si>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</si>
  <si>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</si>
  <si>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</si>
  <si>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</si>
  <si>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</si>
  <si>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</si>
  <si>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</si>
  <si>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</si>
  <si>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</si>
  <si>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</si>
  <si>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</si>
  <si>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</si>
  <si>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</si>
  <si>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</si>
  <si>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</si>
  <si>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</si>
  <si>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</si>
  <si>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</si>
  <si>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</si>
  <si>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</si>
  <si>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</si>
  <si>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</si>
  <si>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</si>
  <si>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</si>
  <si>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</si>
  <si>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</si>
  <si>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</si>
  <si>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</si>
  <si>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</si>
  <si>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</si>
  <si>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</si>
  <si>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</si>
  <si>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</si>
  <si>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</si>
  <si>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</si>
  <si>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</si>
  <si>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</si>
  <si>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</si>
  <si>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</si>
  <si>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</si>
  <si>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</si>
  <si>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</si>
  <si>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</si>
  <si>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</si>
  <si>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</si>
  <si>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</si>
  <si>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</si>
  <si>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</si>
  <si>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</si>
  <si>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</si>
  <si>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</si>
  <si>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</si>
  <si>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</si>
  <si>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</si>
  <si>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</si>
  <si>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</si>
  <si>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</si>
  <si>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</si>
  <si>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</si>
  <si>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</si>
  <si>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</si>
  <si>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</si>
  <si>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</si>
  <si>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</si>
  <si>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</si>
  <si>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</si>
  <si>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</si>
  <si>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</si>
  <si>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</si>
  <si>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</si>
  <si>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</si>
  <si>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</si>
  <si>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</si>
  <si>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</si>
  <si>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</si>
  <si>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</si>
  <si>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</si>
  <si>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</si>
  <si>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</si>
  <si>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</si>
  <si>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</si>
  <si>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</si>
  <si>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</si>
  <si>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</si>
  <si>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</si>
  <si>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</si>
  <si>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</si>
  <si>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</si>
  <si>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</si>
  <si>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</si>
  <si>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</si>
  <si>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</si>
  <si>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</si>
  <si>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</si>
  <si>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</si>
  <si>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</si>
  <si>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</si>
  <si>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</si>
  <si>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</si>
  <si>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</si>
  <si>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</si>
  <si>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</si>
  <si>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</si>
  <si>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</si>
  <si>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</si>
  <si>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</si>
  <si>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</si>
  <si>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</si>
  <si>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</si>
  <si>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</si>
  <si>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</si>
  <si>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</si>
  <si>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</si>
  <si>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</si>
  <si>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</si>
  <si>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</si>
  <si>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</si>
  <si>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</si>
  <si>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</si>
  <si>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</si>
  <si>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</si>
  <si>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</si>
  <si>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</si>
  <si>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</si>
  <si>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</si>
  <si>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</si>
  <si>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</si>
  <si>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</si>
  <si>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</si>
  <si>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</si>
  <si>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</si>
  <si>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</si>
  <si>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</si>
  <si>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</si>
  <si>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</si>
  <si>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</si>
  <si>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</si>
  <si>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</si>
  <si>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</si>
  <si>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</si>
  <si>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</si>
  <si>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</si>
  <si>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</si>
  <si>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</si>
  <si>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</si>
  <si>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</si>
  <si>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</si>
  <si>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</si>
  <si>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</si>
  <si>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</si>
  <si>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</si>
  <si>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</si>
  <si>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</si>
  <si>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</si>
  <si>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</si>
  <si>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</si>
  <si>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</si>
  <si>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</si>
  <si>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</si>
  <si>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</si>
  <si>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</si>
  <si>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</si>
  <si>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</si>
  <si>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</si>
  <si>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</si>
  <si>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</si>
  <si>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</si>
  <si>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</si>
  <si>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</si>
  <si>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</si>
  <si>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</si>
  <si>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</si>
  <si>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</si>
  <si>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</si>
  <si>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</si>
  <si>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</si>
  <si>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</si>
  <si>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</si>
  <si>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</si>
  <si>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</si>
  <si>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</si>
  <si>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</si>
  <si>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</si>
  <si>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</si>
  <si>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</si>
  <si>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</si>
  <si>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</si>
  <si>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</si>
  <si>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</si>
  <si>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</si>
  <si>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</si>
  <si>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</si>
  <si>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</si>
  <si>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</si>
  <si>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</si>
  <si>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</si>
  <si>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</si>
  <si>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</si>
  <si>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</si>
  <si>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</si>
  <si>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</si>
  <si>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</si>
  <si>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</si>
  <si>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</si>
  <si>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</si>
  <si>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</si>
  <si>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</si>
  <si>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</si>
  <si>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</si>
  <si>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</si>
  <si>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</si>
  <si>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</si>
  <si>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</si>
  <si>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</si>
  <si>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</si>
  <si>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</si>
  <si>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</si>
  <si>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</si>
  <si>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</si>
  <si>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</si>
  <si>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</si>
  <si>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</si>
  <si>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</si>
  <si>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</si>
  <si>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</si>
  <si>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</si>
  <si>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</si>
  <si>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</si>
  <si>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</si>
  <si>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</si>
  <si>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</si>
  <si>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</si>
  <si>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</si>
  <si>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</si>
  <si>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</si>
  <si>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</si>
  <si>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</si>
  <si>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</si>
  <si>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</si>
  <si>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</si>
  <si>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</si>
  <si>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</si>
  <si>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</si>
  <si>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</si>
  <si>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</si>
  <si>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</si>
  <si>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</si>
  <si>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</si>
  <si>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</si>
  <si>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</si>
  <si>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</si>
  <si>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</si>
  <si>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</si>
  <si>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</si>
  <si>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</si>
  <si>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</si>
  <si>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</si>
  <si>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</si>
  <si>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</si>
  <si>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</si>
  <si>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</si>
  <si>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</si>
  <si>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</si>
  <si>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</si>
  <si>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</si>
  <si>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</si>
  <si>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</si>
  <si>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</si>
  <si>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</si>
  <si>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</si>
  <si>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</si>
  <si>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</si>
  <si>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</si>
  <si>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</si>
  <si>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</si>
  <si>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</si>
  <si>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</si>
  <si>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</si>
  <si>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</si>
  <si>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</si>
  <si>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</si>
  <si>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</si>
  <si>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</si>
  <si>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</si>
  <si>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</si>
  <si>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</si>
  <si>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</si>
  <si>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</si>
  <si>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</si>
  <si>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</si>
  <si>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</si>
  <si>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</si>
  <si>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</si>
  <si>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</si>
  <si>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</si>
  <si>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</si>
  <si>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</si>
  <si>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</si>
  <si>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</si>
  <si>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</si>
  <si>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</si>
  <si>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</si>
  <si>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</si>
  <si>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</si>
  <si>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</si>
  <si>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</si>
  <si>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</si>
  <si>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</si>
  <si>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</si>
  <si>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</si>
  <si>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</si>
  <si>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</si>
  <si>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</si>
  <si>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</si>
  <si>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</si>
  <si>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</si>
  <si>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</si>
  <si>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</si>
  <si>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</si>
  <si>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</si>
  <si>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</si>
  <si>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</si>
  <si>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</si>
  <si>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</si>
  <si>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</si>
  <si>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</si>
  <si>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</si>
  <si>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</si>
  <si>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</si>
  <si>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</si>
  <si>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</si>
  <si>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</si>
  <si>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</si>
  <si>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</si>
  <si>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</si>
  <si>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</si>
  <si>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</si>
  <si>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</si>
  <si>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</si>
  <si>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</si>
  <si>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</si>
  <si>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</si>
  <si>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</si>
  <si>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</si>
  <si>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</si>
  <si>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</si>
  <si>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</si>
  <si>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</si>
  <si>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</si>
  <si>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</si>
  <si>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</si>
  <si>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</si>
  <si>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</si>
  <si>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</si>
  <si>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</si>
  <si>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</si>
  <si>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</si>
  <si>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</si>
  <si>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</si>
  <si>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</si>
  <si>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</si>
  <si>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</si>
  <si>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</si>
  <si>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</si>
  <si>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</si>
  <si>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</si>
  <si>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</si>
  <si>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</si>
  <si>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</si>
  <si>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</si>
  <si>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</si>
  <si>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</si>
  <si>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</si>
  <si>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</si>
  <si>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</si>
  <si>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</si>
  <si>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</si>
  <si>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</si>
  <si>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</si>
  <si>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</si>
  <si>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</si>
  <si>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</si>
  <si>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</si>
  <si>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</si>
  <si>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</si>
  <si>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</si>
  <si>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</si>
  <si>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</si>
  <si>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</si>
  <si>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</si>
  <si>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</si>
  <si>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</si>
  <si>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</si>
  <si>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</si>
  <si>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</si>
  <si>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</si>
  <si>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</si>
  <si>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</si>
  <si>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</si>
  <si>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</si>
  <si>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</si>
  <si>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</si>
  <si>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</si>
  <si>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</si>
  <si>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</si>
  <si>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</si>
  <si>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</si>
  <si>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</si>
  <si>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</si>
  <si>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</si>
  <si>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</si>
  <si>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</si>
  <si>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</si>
  <si>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</si>
  <si>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</si>
  <si>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</si>
  <si>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</si>
  <si>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</si>
  <si>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</si>
  <si>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</si>
  <si>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</si>
  <si>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</si>
  <si>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</si>
  <si>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</si>
  <si>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</si>
  <si>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</si>
  <si>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</si>
  <si>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</si>
  <si>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</si>
  <si>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</si>
  <si>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</si>
  <si>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</si>
  <si>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</si>
  <si>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</si>
  <si>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</si>
  <si>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</si>
  <si>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</si>
  <si>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</si>
  <si>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</si>
  <si>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</si>
  <si>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</si>
  <si>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</si>
  <si>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</si>
  <si>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</si>
  <si>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</si>
  <si>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</si>
  <si>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</si>
  <si>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</si>
  <si>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</si>
  <si>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</si>
  <si>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</si>
  <si>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</si>
  <si>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</si>
  <si>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</si>
  <si>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</si>
  <si>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</si>
  <si>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</si>
  <si>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</si>
  <si>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</si>
  <si>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</si>
  <si>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</si>
  <si>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</si>
  <si>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</si>
  <si>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</si>
  <si>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</si>
  <si>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</si>
  <si>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</si>
  <si>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</si>
  <si>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</si>
  <si>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</si>
  <si>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</si>
  <si>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</si>
  <si>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</si>
  <si>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</si>
  <si>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</si>
  <si>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</si>
  <si>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</si>
  <si>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</si>
  <si>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</si>
  <si>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</si>
  <si>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</si>
  <si>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</si>
  <si>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</si>
  <si>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</si>
  <si>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</si>
  <si>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</si>
  <si>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</si>
  <si>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</si>
  <si>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</si>
  <si>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</si>
  <si>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</si>
  <si>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</si>
  <si>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</si>
  <si>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</si>
  <si>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</si>
  <si>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</si>
  <si>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</si>
  <si>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</si>
  <si>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</si>
  <si>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</si>
  <si>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</si>
  <si>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</si>
  <si>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</si>
  <si>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</si>
  <si>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</si>
  <si>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</si>
  <si>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</si>
  <si>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</si>
  <si>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</si>
  <si>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</si>
  <si>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</si>
  <si>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</si>
  <si>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</si>
  <si>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</si>
  <si>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</si>
  <si>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</si>
  <si>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</si>
  <si>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</si>
  <si>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</si>
  <si>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</si>
  <si>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</si>
  <si>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</si>
  <si>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</si>
  <si>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</si>
  <si>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</si>
  <si>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</si>
  <si>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</si>
  <si>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</si>
  <si>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</si>
  <si>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</si>
  <si>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</si>
  <si>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</si>
  <si>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</si>
  <si>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</si>
  <si>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</si>
  <si>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</si>
  <si>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</si>
  <si>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</si>
  <si>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</si>
  <si>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</si>
  <si>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</si>
  <si>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</si>
  <si>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</si>
  <si>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</si>
  <si>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</si>
  <si>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</si>
  <si>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</si>
  <si>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</si>
  <si>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</si>
  <si>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</si>
  <si>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</si>
  <si>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</si>
  <si>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</si>
  <si>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</si>
  <si>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</si>
  <si>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</si>
  <si>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</si>
  <si>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</si>
  <si>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</si>
  <si>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</si>
  <si>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</si>
  <si>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</si>
  <si>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</si>
  <si>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</si>
  <si>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</si>
  <si>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</si>
  <si>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</si>
  <si>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</si>
  <si>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</si>
  <si>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</si>
  <si>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</si>
  <si>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</si>
  <si>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</si>
  <si>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</si>
  <si>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</si>
  <si>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</si>
  <si>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</si>
  <si>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</si>
  <si>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</si>
  <si>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</si>
  <si>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</si>
  <si>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</si>
  <si>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</si>
  <si>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</si>
  <si>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</si>
  <si>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</si>
  <si>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</si>
  <si>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</si>
  <si>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</si>
  <si>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</si>
  <si>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</si>
  <si>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</si>
  <si>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</si>
  <si>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</si>
  <si>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</si>
  <si>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</si>
  <si>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</si>
  <si>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</si>
  <si>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</si>
  <si>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</si>
  <si>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</si>
  <si>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</si>
  <si>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</si>
  <si>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</si>
  <si>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</si>
  <si>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</si>
  <si>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</si>
  <si>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</si>
  <si>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</si>
  <si>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</si>
  <si>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</si>
  <si>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</si>
  <si>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</si>
  <si>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</si>
  <si>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</si>
  <si>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</si>
  <si>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</si>
  <si>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</si>
  <si>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</si>
  <si>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</si>
  <si>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</si>
  <si>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</si>
  <si>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</si>
  <si>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</si>
  <si>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</si>
  <si>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</si>
  <si>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</si>
  <si>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</si>
  <si>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</si>
  <si>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</si>
  <si>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</si>
  <si>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</si>
  <si>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</si>
  <si>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</si>
  <si>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</si>
  <si>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</si>
  <si>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</si>
  <si>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</si>
  <si>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</si>
  <si>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</si>
  <si>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</si>
  <si>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</si>
  <si>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</si>
  <si>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</si>
  <si>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</si>
  <si>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</si>
  <si>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</si>
  <si>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</si>
  <si>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</si>
  <si>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</si>
  <si>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</si>
  <si>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</si>
  <si>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</si>
  <si>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</si>
  <si>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</si>
  <si>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</si>
  <si>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</si>
  <si>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</si>
  <si>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</si>
  <si>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</si>
  <si>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</si>
  <si>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</si>
  <si>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</si>
  <si>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</si>
  <si>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</si>
  <si>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</si>
  <si>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</si>
  <si>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</si>
  <si>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</si>
  <si>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</si>
  <si>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</si>
  <si>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</si>
  <si>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</si>
  <si>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</si>
  <si>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</si>
  <si>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</si>
  <si>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</si>
  <si>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</si>
  <si>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</si>
  <si>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</si>
  <si>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</si>
  <si>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</si>
  <si>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</si>
  <si>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</si>
  <si>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</si>
  <si>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</si>
  <si>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</si>
  <si>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</si>
  <si>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</si>
  <si>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</si>
  <si>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</si>
  <si>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</si>
  <si>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</si>
  <si>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</si>
  <si>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</si>
  <si>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</si>
  <si>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</si>
  <si>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</si>
  <si>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</si>
  <si>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</si>
  <si>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</si>
  <si>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</si>
  <si>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</si>
  <si>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</si>
  <si>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</si>
  <si>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</si>
  <si>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</si>
  <si>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</si>
  <si>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</si>
  <si>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</si>
  <si>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</si>
  <si>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</si>
  <si>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</si>
  <si>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</si>
  <si>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</si>
  <si>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</si>
  <si>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</si>
  <si>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</si>
  <si>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</si>
  <si>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</si>
  <si>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</si>
  <si>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</si>
  <si>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</si>
  <si>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</si>
  <si>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</si>
  <si>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</si>
  <si>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</si>
  <si>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</si>
  <si>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</si>
  <si>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</si>
  <si>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</si>
  <si>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</si>
  <si>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</si>
  <si>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</si>
  <si>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</si>
  <si>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</si>
  <si>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</si>
  <si>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</si>
  <si>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</si>
  <si>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</si>
  <si>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</si>
  <si>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</si>
  <si>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</si>
  <si>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</si>
  <si>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</si>
  <si>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</si>
  <si>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</si>
  <si>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</si>
  <si>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</si>
  <si>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</si>
  <si>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</si>
  <si>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</si>
  <si>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</si>
  <si>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</si>
  <si>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</si>
  <si>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</si>
  <si>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</si>
  <si>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</si>
  <si>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</si>
  <si>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</si>
  <si>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</si>
  <si>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</si>
  <si>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</si>
  <si>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</si>
  <si>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</si>
  <si>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</si>
  <si>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</si>
  <si>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</si>
  <si>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</si>
  <si>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</si>
  <si>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</si>
  <si>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</si>
  <si>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</si>
  <si>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</si>
  <si>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</si>
  <si>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</si>
  <si>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</si>
  <si>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</si>
  <si>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</si>
  <si>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</si>
  <si>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</si>
  <si>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</si>
  <si>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</si>
  <si>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</si>
  <si>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</si>
  <si>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</si>
  <si>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</si>
  <si>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</si>
  <si>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</si>
  <si>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</si>
  <si>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</si>
  <si>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</si>
  <si>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</si>
  <si>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</si>
  <si>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</si>
  <si>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</si>
  <si>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</si>
  <si>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</si>
  <si>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</si>
  <si>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</si>
  <si>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</si>
  <si>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</si>
  <si>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</si>
  <si>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</si>
  <si>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</si>
  <si>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</si>
  <si>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</si>
  <si>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</si>
  <si>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</si>
  <si>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</si>
  <si>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</si>
  <si>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</si>
  <si>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</si>
  <si>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</si>
  <si>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</si>
  <si>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</si>
  <si>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</si>
  <si>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</si>
  <si>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</si>
  <si>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</si>
  <si>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</si>
  <si>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</si>
  <si>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</si>
  <si>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</si>
  <si>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</si>
  <si>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</si>
  <si>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</si>
  <si>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</si>
  <si>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</si>
  <si>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</si>
  <si>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</si>
  <si>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</si>
  <si>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</si>
  <si>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</si>
  <si>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</si>
  <si>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</si>
  <si>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</si>
  <si>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</si>
  <si>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</si>
  <si>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</si>
  <si>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</si>
  <si>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</si>
  <si>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</si>
  <si>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</si>
  <si>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</si>
  <si>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</si>
  <si>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</si>
  <si>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</si>
  <si>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</si>
  <si>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</si>
  <si>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</si>
  <si>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</si>
  <si>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</si>
  <si>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</si>
  <si>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</si>
  <si>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</si>
  <si>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</si>
  <si>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</si>
  <si>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</si>
  <si>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</si>
  <si>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</si>
  <si>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</si>
  <si>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</si>
  <si>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</si>
  <si>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</si>
  <si>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</si>
  <si>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</si>
  <si>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</si>
  <si>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</si>
  <si>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</si>
  <si>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</si>
  <si>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</si>
  <si>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</si>
  <si>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</si>
  <si>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</si>
  <si>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</si>
  <si>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</si>
  <si>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</si>
  <si>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</si>
  <si>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</si>
  <si>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</si>
  <si>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</si>
  <si>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</si>
  <si>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</si>
  <si>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</si>
  <si>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</si>
  <si>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</si>
  <si>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</si>
  <si>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</si>
  <si>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</si>
  <si>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</si>
  <si>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</si>
  <si>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</si>
  <si>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</si>
  <si>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</si>
  <si>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</si>
  <si>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</si>
  <si>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</si>
  <si>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</si>
  <si>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</si>
  <si>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</si>
  <si>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</si>
  <si>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</si>
  <si>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</si>
  <si>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</si>
  <si>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</si>
  <si>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</si>
  <si>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</si>
  <si>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</si>
  <si>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</si>
  <si>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</si>
  <si>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</si>
  <si>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</si>
  <si>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</si>
  <si>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</si>
  <si>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</si>
  <si>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</si>
  <si>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</si>
  <si>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</si>
  <si>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</si>
  <si>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</si>
  <si>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</si>
  <si>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</si>
  <si>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</si>
  <si>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</si>
  <si>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</si>
  <si>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</si>
  <si>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</si>
  <si>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</si>
  <si>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</si>
  <si>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</si>
  <si>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</si>
  <si>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</si>
  <si>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</si>
  <si>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</si>
  <si>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</si>
  <si>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</si>
  <si>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</si>
  <si>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</si>
  <si>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</si>
  <si>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</si>
  <si>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</si>
  <si>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</si>
  <si>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</si>
  <si>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</si>
  <si>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</si>
  <si>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</si>
  <si>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</si>
  <si>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</si>
  <si>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</si>
  <si>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</si>
  <si>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</si>
  <si>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</si>
  <si>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</si>
  <si>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</si>
  <si>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</si>
  <si>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</si>
  <si>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</si>
  <si>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</si>
  <si>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</si>
  <si>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</si>
  <si>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</si>
  <si>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</si>
  <si>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</si>
  <si>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</si>
  <si>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</si>
  <si>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</si>
  <si>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</si>
  <si>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</si>
  <si>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</si>
  <si>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</si>
  <si>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</si>
  <si>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</si>
  <si>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</si>
  <si>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</si>
  <si>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</si>
  <si>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</si>
  <si>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</si>
  <si>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</si>
  <si>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</si>
  <si>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</si>
  <si>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</si>
  <si>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</si>
  <si>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</si>
  <si>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</si>
  <si>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</si>
  <si>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</si>
  <si>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</si>
  <si>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</si>
  <si>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</si>
  <si>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</si>
  <si>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</si>
  <si>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</si>
  <si>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</si>
  <si>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</si>
  <si>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</si>
  <si>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</si>
  <si>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</si>
  <si>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</si>
  <si>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</si>
  <si>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</si>
  <si>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</si>
  <si>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</si>
  <si>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</si>
  <si>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</si>
  <si>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</si>
  <si>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</si>
  <si>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</si>
  <si>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</si>
  <si>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</si>
  <si>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</si>
  <si>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</si>
  <si>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</si>
  <si>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</si>
  <si>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</si>
  <si>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</si>
  <si>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</si>
  <si>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</si>
  <si>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</si>
  <si>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</si>
  <si>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</si>
  <si>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</si>
  <si>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</si>
  <si>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</si>
  <si>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</si>
  <si>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</si>
  <si>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</si>
  <si>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</si>
  <si>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</si>
  <si>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</si>
  <si>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</si>
  <si>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</si>
  <si>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</si>
  <si>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</si>
  <si>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</si>
  <si>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</si>
  <si>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</si>
  <si>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</si>
  <si>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</si>
  <si>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</si>
  <si>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</si>
  <si>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</si>
  <si>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</si>
  <si>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</si>
  <si>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</si>
  <si>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</si>
  <si>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</si>
  <si>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</si>
  <si>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</si>
  <si>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</si>
  <si>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</si>
  <si>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</si>
  <si>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</si>
  <si>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</si>
  <si>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</si>
  <si>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</si>
  <si>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</si>
  <si>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</si>
  <si>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</si>
  <si>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</si>
  <si>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</si>
  <si>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</si>
  <si>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</si>
  <si>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</si>
  <si>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</si>
  <si>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</si>
  <si>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</si>
  <si>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</si>
  <si>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</si>
  <si>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</si>
  <si>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</si>
  <si>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</si>
  <si>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</si>
  <si>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</si>
  <si>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</si>
  <si>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</si>
  <si>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</si>
  <si>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</si>
  <si>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</si>
  <si>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</si>
  <si>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</si>
  <si>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</si>
  <si>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</si>
  <si>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</si>
  <si>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</si>
  <si>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</si>
  <si>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</si>
  <si>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</si>
  <si>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</si>
  <si>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</si>
  <si>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</si>
  <si>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</si>
  <si>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</si>
  <si>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</si>
  <si>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</si>
  <si>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</si>
  <si>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</si>
  <si>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</si>
  <si>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</si>
  <si>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</si>
  <si>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</si>
  <si>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</si>
  <si>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</si>
  <si>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</si>
  <si>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</si>
  <si>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</si>
  <si>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</si>
  <si>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</si>
  <si>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</si>
  <si>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</si>
  <si>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</si>
  <si>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</si>
  <si>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</si>
  <si>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</si>
  <si>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</si>
  <si>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</si>
  <si>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</si>
  <si>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</si>
  <si>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</si>
  <si>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</si>
  <si>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</si>
  <si>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</si>
  <si>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</si>
  <si>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</si>
  <si>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</si>
  <si>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</si>
  <si>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</si>
  <si>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</si>
  <si>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</si>
  <si>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</si>
  <si>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</si>
  <si>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</si>
  <si>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</si>
  <si>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</si>
  <si>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</si>
  <si>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</si>
  <si>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</si>
  <si>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</si>
  <si>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</si>
  <si>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</si>
  <si>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</si>
  <si>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</si>
  <si>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</si>
  <si>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</si>
  <si>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</si>
  <si>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</si>
  <si>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</si>
  <si>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</si>
  <si>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</si>
  <si>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</si>
  <si>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</si>
  <si>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</si>
  <si>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</si>
  <si>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</si>
  <si>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</si>
  <si>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</si>
  <si>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</si>
  <si>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</si>
  <si>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</si>
  <si>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</si>
  <si>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</si>
  <si>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</si>
  <si>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</si>
  <si>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</si>
  <si>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</si>
  <si>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</si>
  <si>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</si>
  <si>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</si>
  <si>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</si>
  <si>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</si>
  <si>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</si>
  <si>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</si>
  <si>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</si>
  <si>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</si>
  <si>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</si>
  <si>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</si>
  <si>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</si>
  <si>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</si>
  <si>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</si>
  <si>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</si>
  <si>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</si>
  <si>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</si>
  <si>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</si>
  <si>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</si>
  <si>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</si>
  <si>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</si>
  <si>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</si>
  <si>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</si>
  <si>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</si>
  <si>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</si>
  <si>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</si>
  <si>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</si>
  <si>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</si>
  <si>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</si>
  <si>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</si>
  <si>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</si>
  <si>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</si>
  <si>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</si>
  <si>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</si>
  <si>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</si>
  <si>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</si>
  <si>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</si>
  <si>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</si>
  <si>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</si>
  <si>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</si>
  <si>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</si>
  <si>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</si>
  <si>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</si>
  <si>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</si>
  <si>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</si>
  <si>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</si>
  <si>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</si>
  <si>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</si>
  <si>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</si>
  <si>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</si>
  <si>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</si>
  <si>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</si>
  <si>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</si>
  <si>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</si>
  <si>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</si>
  <si>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</si>
  <si>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</si>
  <si>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</si>
  <si>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</si>
  <si>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</si>
  <si>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</si>
  <si>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</si>
  <si>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</si>
  <si>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</si>
  <si>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</si>
  <si>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</si>
  <si>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</si>
  <si>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</si>
  <si>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</si>
  <si>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</si>
  <si>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</si>
  <si>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</si>
  <si>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</si>
  <si>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</si>
  <si>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</si>
  <si>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</si>
  <si>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</si>
  <si>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</si>
  <si>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</si>
  <si>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</si>
  <si>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</si>
  <si>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</si>
  <si>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</si>
  <si>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</si>
  <si>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</si>
  <si>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</si>
  <si>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</si>
  <si>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</si>
  <si>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</si>
  <si>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</si>
  <si>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</si>
  <si>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</si>
  <si>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</si>
  <si>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</si>
  <si>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</si>
  <si>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</si>
  <si>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</si>
  <si>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</si>
  <si>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</si>
  <si>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</si>
  <si>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</si>
  <si>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</si>
  <si>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</si>
  <si>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</si>
  <si>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</si>
  <si>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</si>
  <si>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</si>
  <si>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</si>
  <si>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</si>
  <si>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</si>
  <si>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</si>
  <si>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</si>
  <si>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</si>
  <si>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</si>
  <si>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</si>
  <si>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</si>
  <si>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</si>
  <si>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</si>
  <si>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</si>
  <si>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</si>
  <si>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</si>
  <si>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</si>
  <si>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</si>
  <si>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</si>
  <si>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</si>
  <si>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</si>
  <si>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</si>
  <si>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</si>
  <si>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</si>
  <si>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</si>
  <si>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</si>
  <si>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</si>
  <si>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</si>
  <si>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</si>
  <si>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</si>
  <si>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</si>
  <si>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</si>
  <si>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</si>
  <si>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</si>
  <si>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</si>
  <si>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</si>
  <si>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</si>
  <si>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</si>
  <si>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</si>
  <si>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</si>
  <si>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</si>
  <si>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</si>
  <si>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</si>
  <si>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</si>
  <si>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</si>
  <si>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</si>
  <si>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</si>
  <si>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</si>
  <si>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</si>
  <si>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</si>
  <si>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</si>
  <si>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</si>
  <si>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</si>
  <si>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</si>
  <si>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</si>
  <si>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</si>
  <si>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</si>
  <si>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</si>
  <si>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</si>
  <si>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</si>
  <si>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</si>
  <si>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</si>
  <si>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</si>
  <si>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</si>
  <si>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</si>
  <si>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</si>
  <si>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</si>
  <si>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</si>
  <si>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</si>
  <si>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</si>
  <si>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</si>
  <si>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</si>
  <si>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</si>
  <si>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</si>
  <si>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</si>
  <si>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</si>
  <si>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</si>
  <si>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</si>
  <si>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</si>
  <si>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</si>
  <si>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</si>
  <si>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</si>
  <si>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</si>
  <si>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</si>
  <si>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</si>
  <si>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</si>
  <si>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</si>
  <si>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</si>
  <si>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</si>
  <si>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</si>
  <si>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</si>
  <si>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</si>
  <si>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</si>
  <si>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</si>
  <si>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</si>
  <si>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</si>
  <si>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</si>
  <si>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</si>
  <si>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</si>
  <si>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</si>
  <si>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</si>
  <si>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</si>
  <si>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</si>
  <si>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</si>
  <si>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</si>
  <si>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</si>
  <si>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</si>
  <si>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</si>
  <si>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</si>
  <si>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</si>
  <si>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</si>
  <si>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</si>
  <si>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</si>
  <si>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</si>
  <si>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</si>
  <si>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</si>
  <si>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</si>
  <si>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</si>
  <si>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</si>
  <si>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</si>
  <si>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</si>
  <si>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</si>
  <si>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</si>
  <si>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</si>
  <si>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</si>
  <si>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</si>
  <si>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</si>
  <si>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</si>
  <si>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</si>
  <si>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</si>
  <si>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</si>
  <si>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</si>
  <si>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</si>
  <si>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</si>
  <si>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</si>
  <si>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</si>
  <si>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</si>
  <si>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</si>
  <si>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</si>
  <si>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</si>
  <si>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</si>
  <si>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</si>
  <si>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</si>
  <si>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</si>
  <si>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</si>
  <si>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</si>
  <si>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</si>
  <si>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</si>
  <si>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</si>
  <si>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</si>
  <si>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</si>
  <si>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</si>
  <si>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</si>
  <si>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</si>
  <si>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</si>
  <si>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</si>
  <si>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</si>
  <si>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</si>
  <si>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</si>
  <si>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</si>
  <si>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</si>
  <si>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</si>
  <si>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</si>
  <si>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</si>
  <si>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</si>
  <si>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</si>
  <si>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</si>
  <si>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</si>
  <si>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</si>
  <si>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</si>
  <si>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</si>
  <si>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</si>
  <si>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</si>
  <si>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</si>
  <si>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</si>
  <si>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</si>
  <si>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</si>
  <si>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</si>
  <si>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</si>
  <si>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</si>
  <si>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</si>
  <si>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</si>
  <si>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</si>
  <si>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</si>
  <si>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</si>
  <si>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</si>
  <si>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</si>
  <si>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</si>
  <si>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</si>
  <si>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</si>
  <si>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</si>
  <si>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</si>
  <si>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</si>
  <si>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</si>
  <si>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</si>
  <si>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</si>
  <si>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</si>
  <si>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</si>
  <si>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</si>
  <si>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</si>
  <si>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</si>
  <si>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</si>
  <si>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</si>
  <si>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</si>
  <si>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</si>
  <si>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</si>
  <si>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</si>
  <si>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</si>
  <si>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</si>
  <si>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</si>
  <si>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</si>
  <si>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</si>
  <si>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</si>
  <si>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</si>
  <si>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</si>
  <si>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</si>
  <si>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</si>
  <si>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</si>
  <si>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</si>
  <si>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</si>
  <si>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</si>
  <si>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</si>
  <si>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</si>
  <si>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</si>
  <si>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</si>
  <si>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</si>
  <si>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</si>
  <si>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</si>
  <si>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</si>
  <si>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</si>
  <si>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</si>
  <si>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</si>
  <si>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</si>
  <si>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</si>
  <si>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</si>
  <si>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</si>
  <si>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</si>
  <si>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</si>
  <si>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</si>
  <si>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</si>
  <si>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</si>
  <si>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</si>
  <si>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</si>
  <si>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</si>
  <si>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</si>
  <si>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</si>
  <si>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</si>
  <si>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</si>
  <si>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</si>
  <si>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</si>
  <si>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</si>
  <si>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</si>
  <si>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</si>
  <si>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</si>
  <si>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</si>
  <si>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</si>
  <si>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</si>
  <si>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</si>
  <si>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</si>
  <si>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</si>
  <si>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</si>
  <si>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</si>
  <si>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</si>
  <si>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</si>
  <si>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</si>
  <si>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</si>
  <si>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</si>
  <si>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</si>
  <si>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</si>
  <si>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</si>
  <si>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</si>
  <si>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</si>
  <si>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</si>
  <si>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</si>
  <si>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</si>
  <si>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</si>
  <si>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</si>
  <si>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</si>
  <si>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</si>
  <si>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</si>
  <si>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</si>
  <si>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</si>
  <si>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</si>
  <si>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</si>
  <si>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</si>
  <si>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</si>
  <si>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</si>
  <si>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</si>
  <si>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</si>
  <si>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</si>
  <si>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</si>
  <si>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</si>
  <si>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</si>
  <si>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</si>
  <si>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</si>
  <si>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</si>
  <si>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</si>
  <si>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</si>
  <si>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</si>
  <si>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</si>
  <si>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</si>
  <si>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</si>
  <si>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</si>
  <si>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</si>
  <si>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</si>
  <si>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</si>
  <si>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</si>
  <si>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</si>
  <si>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</si>
  <si>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</si>
  <si>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</si>
  <si>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</si>
  <si>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</si>
  <si>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</si>
  <si>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</si>
  <si>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</si>
  <si>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</si>
  <si>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</si>
  <si>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</si>
  <si>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</si>
  <si>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</si>
  <si>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</si>
  <si>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</si>
  <si>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</si>
  <si>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</si>
  <si>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</si>
  <si>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</si>
  <si>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</si>
  <si>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</si>
  <si>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</si>
  <si>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</si>
  <si>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</si>
  <si>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</si>
  <si>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</si>
  <si>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</si>
  <si>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</si>
  <si>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</si>
  <si>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</si>
  <si>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</si>
  <si>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</si>
  <si>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</si>
  <si>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</si>
  <si>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</si>
  <si>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</si>
  <si>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</si>
  <si>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</si>
  <si>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</si>
  <si>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</si>
  <si>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</si>
  <si>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</si>
  <si>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</si>
  <si>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</si>
  <si>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</si>
  <si>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</si>
  <si>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</si>
  <si>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</si>
  <si>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</si>
  <si>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</si>
  <si>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</si>
  <si>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</si>
  <si>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</si>
  <si>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</si>
  <si>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</si>
  <si>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</si>
  <si>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</si>
  <si>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</si>
  <si>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</si>
  <si>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</si>
  <si>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</si>
  <si>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</si>
  <si>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</si>
  <si>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</si>
  <si>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</si>
  <si>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</si>
  <si>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</si>
  <si>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</si>
  <si>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</si>
  <si>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</si>
  <si>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</si>
  <si>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</si>
  <si>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</si>
  <si>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</si>
  <si>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</si>
  <si>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</si>
  <si>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</si>
  <si>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</si>
  <si>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</si>
  <si>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</si>
  <si>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</si>
  <si>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</si>
  <si>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</si>
  <si>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</si>
  <si>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</si>
  <si>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</si>
  <si>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</si>
  <si>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</si>
  <si>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</si>
  <si>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</si>
  <si>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</si>
  <si>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</si>
  <si>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</si>
  <si>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</si>
  <si>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</si>
  <si>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</si>
  <si>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</si>
  <si>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</si>
  <si>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</si>
  <si>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</si>
  <si>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</si>
  <si>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</si>
  <si>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</si>
  <si>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</si>
  <si>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</si>
  <si>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</si>
  <si>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</si>
  <si>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</si>
  <si>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</si>
  <si>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</si>
  <si>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</si>
  <si>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</si>
  <si>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</si>
  <si>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</si>
  <si>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</si>
  <si>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</si>
  <si>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</si>
  <si>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</si>
  <si>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</si>
  <si>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</si>
  <si>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</si>
  <si>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</si>
  <si>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</si>
  <si>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</si>
  <si>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</si>
  <si>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</si>
  <si>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</si>
  <si>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</si>
  <si>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</si>
  <si>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</si>
  <si>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</si>
  <si>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</si>
  <si>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</si>
  <si>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</si>
  <si>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</si>
  <si>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</si>
  <si>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</si>
  <si>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</si>
  <si>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</si>
  <si>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</si>
  <si>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</si>
  <si>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</si>
  <si>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</si>
  <si>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</si>
  <si>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</si>
  <si>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</si>
  <si>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</si>
  <si>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</si>
  <si>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</si>
  <si>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</si>
  <si>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</si>
  <si>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</si>
  <si>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</si>
  <si>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</si>
  <si>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</si>
  <si>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</si>
  <si>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</si>
  <si>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</si>
  <si>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</si>
  <si>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</si>
  <si>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</si>
  <si>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</si>
  <si>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</si>
  <si>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</si>
  <si>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</si>
  <si>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</si>
  <si>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</si>
  <si>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</si>
  <si>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</si>
  <si>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</si>
  <si>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</si>
  <si>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</si>
  <si>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</si>
  <si>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</si>
  <si>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</si>
  <si>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</si>
  <si>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</si>
  <si>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</si>
  <si>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</si>
  <si>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</si>
  <si>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</si>
  <si>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</si>
  <si>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</si>
  <si>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</si>
  <si>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</si>
  <si>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</si>
  <si>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</si>
  <si>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</si>
  <si>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</si>
  <si>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</si>
  <si>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</si>
  <si>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</si>
  <si>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</si>
  <si>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</si>
  <si>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</si>
  <si>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</si>
  <si>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</si>
  <si>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</si>
  <si>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</si>
  <si>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</si>
  <si>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</si>
  <si>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</si>
  <si>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</si>
  <si>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</si>
  <si>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</si>
  <si>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</si>
  <si>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</si>
  <si>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</si>
  <si>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</si>
  <si>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</si>
  <si>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</si>
  <si>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</si>
  <si>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</si>
  <si>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</si>
  <si>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</si>
  <si>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</si>
  <si>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</si>
  <si>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</si>
  <si>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</si>
  <si>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</si>
  <si>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</si>
  <si>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</si>
  <si>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</si>
  <si>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</si>
  <si>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</si>
  <si>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</si>
  <si>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</si>
  <si>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</si>
  <si>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</si>
  <si>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</si>
  <si>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</si>
  <si>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</si>
  <si>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</si>
  <si>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</si>
  <si>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</si>
  <si>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</si>
  <si>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</si>
  <si>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</si>
  <si>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</si>
  <si>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</si>
  <si>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</si>
  <si>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</si>
  <si>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</si>
  <si>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</si>
  <si>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</si>
  <si>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</si>
  <si>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</si>
  <si>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</si>
  <si>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</si>
  <si>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</si>
  <si>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</si>
  <si>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</si>
  <si>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</si>
  <si>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</si>
  <si>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</si>
  <si>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</si>
  <si>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</si>
  <si>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</si>
  <si>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</si>
  <si>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</si>
  <si>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</si>
  <si>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</si>
  <si>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</si>
  <si>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</si>
  <si>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</si>
  <si>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</si>
  <si>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</si>
  <si>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</si>
  <si>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</si>
  <si>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</si>
  <si>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</si>
  <si>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</si>
  <si>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</si>
  <si>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</si>
  <si>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</si>
  <si>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</si>
  <si>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</si>
  <si>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</si>
  <si>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</si>
  <si>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</si>
  <si>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</si>
  <si>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</si>
  <si>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</si>
  <si>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</si>
  <si>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</si>
  <si>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</si>
  <si>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</si>
  <si>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</si>
  <si>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</si>
  <si>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</si>
  <si>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</si>
  <si>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</si>
  <si>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</si>
  <si>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</si>
  <si>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</si>
  <si>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</si>
  <si>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</si>
  <si>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</si>
  <si>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</si>
  <si>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</si>
  <si>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</si>
  <si>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</si>
  <si>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</si>
  <si>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</si>
  <si>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</si>
  <si>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</si>
  <si>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</si>
  <si>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</si>
  <si>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</si>
  <si>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</si>
  <si>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</si>
  <si>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</si>
  <si>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</si>
  <si>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</si>
  <si>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</si>
  <si>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</si>
  <si>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</si>
  <si>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</si>
  <si>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</si>
  <si>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</si>
  <si>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</si>
  <si>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</si>
  <si>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</si>
  <si>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</si>
  <si>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</si>
  <si>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</si>
  <si>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</si>
  <si>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</si>
  <si>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</si>
  <si>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</si>
  <si>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</si>
  <si>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</si>
  <si>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</si>
  <si>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</si>
  <si>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</si>
  <si>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</si>
  <si>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</si>
  <si>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</si>
  <si>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</si>
  <si>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</si>
  <si>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</si>
  <si>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</si>
  <si>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</si>
  <si>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</si>
  <si>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</si>
  <si>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</si>
  <si>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</si>
  <si>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</si>
  <si>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</si>
  <si>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</si>
  <si>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</si>
  <si>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</si>
  <si>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</si>
  <si>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</si>
  <si>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</si>
  <si>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</si>
  <si>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</si>
  <si>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</si>
  <si>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</si>
  <si>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</si>
  <si>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</si>
  <si>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</si>
  <si>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</si>
  <si>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</si>
  <si>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</si>
  <si>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</si>
  <si>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</si>
  <si>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</si>
  <si>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</si>
  <si>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</si>
  <si>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</si>
  <si>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</si>
  <si>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</si>
  <si>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</si>
  <si>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</si>
  <si>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</si>
  <si>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</si>
  <si>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</si>
  <si>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</si>
  <si>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</si>
  <si>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</si>
  <si>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</si>
  <si>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</si>
  <si>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</si>
  <si>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</si>
  <si>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</si>
  <si>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</si>
  <si>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</si>
  <si>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</si>
  <si>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</si>
  <si>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</si>
  <si>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</si>
  <si>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</si>
  <si>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</si>
  <si>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</si>
  <si>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</si>
  <si>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</si>
  <si>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</si>
  <si>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</si>
  <si>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</si>
  <si>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</si>
  <si>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</si>
  <si>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</si>
  <si>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</si>
  <si>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</si>
  <si>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</si>
  <si>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</si>
  <si>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</si>
  <si>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</si>
  <si>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</si>
  <si>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</si>
  <si>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</si>
  <si>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</si>
  <si>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</si>
  <si>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</si>
  <si>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</si>
  <si>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</si>
  <si>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</si>
  <si>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</si>
  <si>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</si>
  <si>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</si>
  <si>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</si>
  <si>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</si>
  <si>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</si>
  <si>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</si>
  <si>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</si>
  <si>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</si>
  <si>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</si>
  <si>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</si>
  <si>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</si>
  <si>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</si>
  <si>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</si>
  <si>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</si>
  <si>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</si>
  <si>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</si>
  <si>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</si>
  <si>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</si>
  <si>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</si>
  <si>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</si>
  <si>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</si>
  <si>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</si>
  <si>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</si>
  <si>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</si>
  <si>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</si>
  <si>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</si>
  <si>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</si>
  <si>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</si>
  <si>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</si>
  <si>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</si>
  <si>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</si>
  <si>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</si>
  <si>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</si>
  <si>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</si>
  <si>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</si>
  <si>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</si>
  <si>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</si>
  <si>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</si>
  <si>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</si>
  <si>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</si>
  <si>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</si>
  <si>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</si>
  <si>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</si>
  <si>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</si>
  <si>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</si>
  <si>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</si>
  <si>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</si>
  <si>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</si>
  <si>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</si>
  <si>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</si>
  <si>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</si>
  <si>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</si>
  <si>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</si>
  <si>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</si>
  <si>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</si>
  <si>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</si>
  <si>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</si>
  <si>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</si>
  <si>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</si>
  <si>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</si>
  <si>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</si>
  <si>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</si>
  <si>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</si>
  <si>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</si>
  <si>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</si>
  <si>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</si>
  <si>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</si>
  <si>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</si>
  <si>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</si>
  <si>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</si>
  <si>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</si>
  <si>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</si>
  <si>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</si>
  <si>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</si>
  <si>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</si>
  <si>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</si>
  <si>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</si>
  <si>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</si>
  <si>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</si>
  <si>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</si>
  <si>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</si>
  <si>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</si>
  <si>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</si>
  <si>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</si>
  <si>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</si>
  <si>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</si>
  <si>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</si>
  <si>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</si>
  <si>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</si>
  <si>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</si>
  <si>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</si>
  <si>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</si>
  <si>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</si>
  <si>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</si>
  <si>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</si>
  <si>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</si>
  <si>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</si>
  <si>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</si>
  <si>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</si>
  <si>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</si>
  <si>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</si>
  <si>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</si>
  <si>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</si>
  <si>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</si>
  <si>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</si>
  <si>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</si>
  <si>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</si>
  <si>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</si>
  <si>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</si>
  <si>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</si>
  <si>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</si>
  <si>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</si>
  <si>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</si>
  <si>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</si>
  <si>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</si>
  <si>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</si>
  <si>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</si>
  <si>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</si>
  <si>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</si>
  <si>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</si>
  <si>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</si>
  <si>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</si>
  <si>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</si>
  <si>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</si>
  <si>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</si>
  <si>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</si>
  <si>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</si>
  <si>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</si>
  <si>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</si>
  <si>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</si>
  <si>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</si>
  <si>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</si>
  <si>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</si>
  <si>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</si>
  <si>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</si>
  <si>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</si>
  <si>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</si>
  <si>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</si>
  <si>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</si>
  <si>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</si>
  <si>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</si>
  <si>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</si>
  <si>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</si>
  <si>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</si>
  <si>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</si>
  <si>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</si>
  <si>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</si>
  <si>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</si>
  <si>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</si>
  <si>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</si>
  <si>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</si>
  <si>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</si>
  <si>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</si>
  <si>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</si>
  <si>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</si>
  <si>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</si>
  <si>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</si>
  <si>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</si>
  <si>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</si>
  <si>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</si>
  <si>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</si>
  <si>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</si>
  <si>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</si>
  <si>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</si>
  <si>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</si>
  <si>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</si>
  <si>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</si>
  <si>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</si>
  <si>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</si>
  <si>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</si>
  <si>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</si>
  <si>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</si>
  <si>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</si>
  <si>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</si>
  <si>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</si>
  <si>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</si>
  <si>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</si>
  <si>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</si>
  <si>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</si>
  <si>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</si>
  <si>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</si>
  <si>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</si>
  <si>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</si>
  <si>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</si>
  <si>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</si>
  <si>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</si>
  <si>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</si>
  <si>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</si>
  <si>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</si>
  <si>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</si>
  <si>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</si>
  <si>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</si>
  <si>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</si>
  <si>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</si>
  <si>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</si>
  <si>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</si>
  <si>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</si>
  <si>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</si>
  <si>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</si>
  <si>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</si>
  <si>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</si>
  <si>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</si>
  <si>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</si>
  <si>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</si>
  <si>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</si>
  <si>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</si>
  <si>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</si>
  <si>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</si>
  <si>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</si>
  <si>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</si>
  <si>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</si>
  <si>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</si>
  <si>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</si>
  <si>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</si>
  <si>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</si>
  <si>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</si>
  <si>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</si>
  <si>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</si>
  <si>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</si>
  <si>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</si>
  <si>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</si>
  <si>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</si>
  <si>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</si>
  <si>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</si>
  <si>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</si>
  <si>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</si>
  <si>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</si>
  <si>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</si>
  <si>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</si>
  <si>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</si>
  <si>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</si>
  <si>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</si>
  <si>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</si>
  <si>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</si>
  <si>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</si>
  <si>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</si>
  <si>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</si>
  <si>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</si>
  <si>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</si>
  <si>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</si>
  <si>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</si>
  <si>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</si>
  <si>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</si>
  <si>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</si>
  <si>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</si>
  <si>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</si>
  <si>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</si>
  <si>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</si>
  <si>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</si>
  <si>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</si>
  <si>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</si>
  <si>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</si>
  <si>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</si>
  <si>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</si>
  <si>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</si>
  <si>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</si>
  <si>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</si>
  <si>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</si>
  <si>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</si>
  <si>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</si>
  <si>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</si>
  <si>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</si>
  <si>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</si>
  <si>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</si>
  <si>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</si>
  <si>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</si>
  <si>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</si>
  <si>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</si>
  <si>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</si>
  <si>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</si>
  <si>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</si>
  <si>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</si>
  <si>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</si>
  <si>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</si>
  <si>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</si>
  <si>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</si>
  <si>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</si>
  <si>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</si>
  <si>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</si>
  <si>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</si>
  <si>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</si>
  <si>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</si>
  <si>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</si>
  <si>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</si>
  <si>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</si>
  <si>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</si>
  <si>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</si>
  <si>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</si>
  <si>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</si>
  <si>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</si>
  <si>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</si>
  <si>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</si>
  <si>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</si>
  <si>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</si>
  <si>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</si>
  <si>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</si>
  <si>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</si>
  <si>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</si>
  <si>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</si>
  <si>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</si>
  <si>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</si>
  <si>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</si>
  <si>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</si>
  <si>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</si>
  <si>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</si>
  <si>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</si>
  <si>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</si>
  <si>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</si>
  <si>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</si>
  <si>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</si>
  <si>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</si>
  <si>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</si>
  <si>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</si>
  <si>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</si>
  <si>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</si>
  <si>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</si>
  <si>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</si>
  <si>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</si>
  <si>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</si>
  <si>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</si>
  <si>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</si>
  <si>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</si>
  <si>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</si>
  <si>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</si>
  <si>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</si>
  <si>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</si>
  <si>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</si>
  <si>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</si>
  <si>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</si>
  <si>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</si>
  <si>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</si>
  <si>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</si>
  <si>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</si>
  <si>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</si>
  <si>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</si>
  <si>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</si>
  <si>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</si>
  <si>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</si>
  <si>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</si>
  <si>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</si>
  <si>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</si>
  <si>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</si>
  <si>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</si>
  <si>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</si>
  <si>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</si>
  <si>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</si>
  <si>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</si>
  <si>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</si>
  <si>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</si>
  <si>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</si>
  <si>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</si>
  <si>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</si>
  <si>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</si>
  <si>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</si>
  <si>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</si>
  <si>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</si>
  <si>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</si>
  <si>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</si>
  <si>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</si>
  <si>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</si>
  <si>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</si>
  <si>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</si>
  <si>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</si>
  <si>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</si>
  <si>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</si>
  <si>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</si>
  <si>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</si>
  <si>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</si>
  <si>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</si>
  <si>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</si>
  <si>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</si>
  <si>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</si>
  <si>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</si>
  <si>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</si>
  <si>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</si>
  <si>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</si>
  <si>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</si>
  <si>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</si>
  <si>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</si>
  <si>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</si>
  <si>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</si>
  <si>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</si>
  <si>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</si>
  <si>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</si>
  <si>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</si>
  <si>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</si>
  <si>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</si>
  <si>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</si>
  <si>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</si>
  <si>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</si>
  <si>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</si>
  <si>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</si>
  <si>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</si>
  <si>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</si>
  <si>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</si>
  <si>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</si>
  <si>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</si>
  <si>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</si>
  <si>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</si>
  <si>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</si>
  <si>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</si>
  <si>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</si>
  <si>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</si>
  <si>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</si>
  <si>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</si>
  <si>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</si>
  <si>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</si>
  <si>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</si>
  <si>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</si>
  <si>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</si>
  <si>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</si>
  <si>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</si>
  <si>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</si>
  <si>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</si>
  <si>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</si>
  <si>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</si>
  <si>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</si>
  <si>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</si>
  <si>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</si>
  <si>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</si>
  <si>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</si>
  <si>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</si>
  <si>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</si>
  <si>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</si>
  <si>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</si>
  <si>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</si>
  <si>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</si>
  <si>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</si>
  <si>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</si>
  <si>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</si>
  <si>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</si>
  <si>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</si>
  <si>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</si>
  <si>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</si>
  <si>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</si>
  <si>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</si>
  <si>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</si>
  <si>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</si>
  <si>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</si>
  <si>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</si>
  <si>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</si>
  <si>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</si>
  <si>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</si>
  <si>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</si>
  <si>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</si>
  <si>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</si>
  <si>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</si>
  <si>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</si>
  <si>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</si>
  <si>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</si>
  <si>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</si>
  <si>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</si>
  <si>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</si>
  <si>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</si>
  <si>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</si>
  <si>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</si>
  <si>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</si>
  <si>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</si>
  <si>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</si>
  <si>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</si>
  <si>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</si>
  <si>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</si>
  <si>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</si>
  <si>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</si>
  <si>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</si>
  <si>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</si>
  <si>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</si>
  <si>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</si>
  <si>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</si>
  <si>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</si>
  <si>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</si>
  <si>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</si>
  <si>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</si>
  <si>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</si>
  <si>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</si>
  <si>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</si>
  <si>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</si>
  <si>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</si>
  <si>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</si>
  <si>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</si>
  <si>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</si>
  <si>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</si>
  <si>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</si>
  <si>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</si>
  <si>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</si>
  <si>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</si>
  <si>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</si>
  <si>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</si>
  <si>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</si>
  <si>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</si>
  <si>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</si>
  <si>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</si>
  <si>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</si>
  <si>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</si>
  <si>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</si>
  <si>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</si>
  <si>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</si>
  <si>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</si>
  <si>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</si>
  <si>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</si>
  <si>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</si>
  <si>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</si>
  <si>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</si>
  <si>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</si>
  <si>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</si>
  <si>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</si>
  <si>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</si>
  <si>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</si>
  <si>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</si>
  <si>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</si>
  <si>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</si>
  <si>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</si>
  <si>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</si>
  <si>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</si>
  <si>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</si>
  <si>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</si>
  <si>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</si>
  <si>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</si>
  <si>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</si>
  <si>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</si>
  <si>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</si>
  <si>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</si>
  <si>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</si>
  <si>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</si>
  <si>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</si>
  <si>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</si>
  <si>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</si>
  <si>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</si>
  <si>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</si>
  <si>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</si>
  <si>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</si>
  <si>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</si>
  <si>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</si>
  <si>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</si>
  <si>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</si>
  <si>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</si>
  <si>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</si>
  <si>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</si>
  <si>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</si>
  <si>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</si>
  <si>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</si>
  <si>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</si>
  <si>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</si>
  <si>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</si>
  <si>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</si>
  <si>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</si>
  <si>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</si>
  <si>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</si>
  <si>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</si>
  <si>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</si>
  <si>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</si>
  <si>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</si>
  <si>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</si>
  <si>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</si>
  <si>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</si>
  <si>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</si>
  <si>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</si>
  <si>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</si>
  <si>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</si>
  <si>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</si>
  <si>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</si>
  <si>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</si>
  <si>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</si>
  <si>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</si>
  <si>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</si>
  <si>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</si>
  <si>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</si>
  <si>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</si>
  <si>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</si>
  <si>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</si>
  <si>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</si>
  <si>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</si>
  <si>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</si>
  <si>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</si>
  <si>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</si>
  <si>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</si>
  <si>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</si>
  <si>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</si>
  <si>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</si>
  <si>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</si>
  <si>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</si>
  <si>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</si>
  <si>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</si>
  <si>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</si>
  <si>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</si>
  <si>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</si>
  <si>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</si>
  <si>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</si>
  <si>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</si>
  <si>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</si>
  <si>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</si>
  <si>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</si>
  <si>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</si>
  <si>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</si>
  <si>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</si>
  <si>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</si>
  <si>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</si>
  <si>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</si>
  <si>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</si>
  <si>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</si>
  <si>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</si>
  <si>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</si>
  <si>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</si>
  <si>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</si>
  <si>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</si>
  <si>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</si>
  <si>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</si>
  <si>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</si>
  <si>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</si>
  <si>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</si>
  <si>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</si>
  <si>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</si>
  <si>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</si>
  <si>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</si>
  <si>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</si>
  <si>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</si>
  <si>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</si>
  <si>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</si>
  <si>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</si>
  <si>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</si>
  <si>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</si>
  <si>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</si>
  <si>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</si>
  <si>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</si>
  <si>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</si>
  <si>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</si>
  <si>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</si>
  <si>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</si>
  <si>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</si>
  <si>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</si>
  <si>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</si>
  <si>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</si>
  <si>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</si>
  <si>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</si>
  <si>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</si>
  <si>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</si>
  <si>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</si>
  <si>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</si>
  <si>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</si>
  <si>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</si>
  <si>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</si>
  <si>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</si>
  <si>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</si>
  <si>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</si>
  <si>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</si>
  <si>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</si>
  <si>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</si>
  <si>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</si>
  <si>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</si>
  <si>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</si>
  <si>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</si>
  <si>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</si>
  <si>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</si>
  <si>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</si>
  <si>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</si>
  <si>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</si>
  <si>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</si>
  <si>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</si>
  <si>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</si>
  <si>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</si>
  <si>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</si>
  <si>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</si>
  <si>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</si>
  <si>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</si>
  <si>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</si>
  <si>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</si>
  <si>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</si>
  <si>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</si>
  <si>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</si>
  <si>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</si>
  <si>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</si>
  <si>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</si>
  <si>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</si>
  <si>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</si>
  <si>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</si>
  <si>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</si>
  <si>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</si>
  <si>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</si>
  <si>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</si>
  <si>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</si>
  <si>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</si>
  <si>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</si>
  <si>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</si>
  <si>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</si>
  <si>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</si>
  <si>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</si>
  <si>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</si>
  <si>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</si>
  <si>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</si>
  <si>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</si>
  <si>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</si>
  <si>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</si>
  <si>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</si>
  <si>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</si>
  <si>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</si>
  <si>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</si>
  <si>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</si>
  <si>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</si>
  <si>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</si>
  <si>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</si>
  <si>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</si>
  <si>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</si>
  <si>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</si>
  <si>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</si>
  <si>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</si>
  <si>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</si>
  <si>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</si>
  <si>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</si>
  <si>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</si>
  <si>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</si>
  <si>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</si>
  <si>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</si>
  <si>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</si>
  <si>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</si>
  <si>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</si>
  <si>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</si>
  <si>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</si>
  <si>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</si>
  <si>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</si>
  <si>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</si>
  <si>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</si>
  <si>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</si>
  <si>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</si>
  <si>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</si>
  <si>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</si>
  <si>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</si>
  <si>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</si>
  <si>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</si>
  <si>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</si>
  <si>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</si>
  <si>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</si>
  <si>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</si>
  <si>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</si>
  <si>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</si>
  <si>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</si>
  <si>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</si>
  <si>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</si>
  <si>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</si>
  <si>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</si>
  <si>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</si>
  <si>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</si>
  <si>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</si>
  <si>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</si>
  <si>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</si>
  <si>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</si>
  <si>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</si>
  <si>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</si>
  <si>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</si>
  <si>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</si>
  <si>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</si>
  <si>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</si>
  <si>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</si>
  <si>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</si>
  <si>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</si>
  <si>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</si>
  <si>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</si>
  <si>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</si>
  <si>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</si>
  <si>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</si>
  <si>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</si>
  <si>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</si>
  <si>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</si>
  <si>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</si>
  <si>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</si>
  <si>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</si>
  <si>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</si>
  <si>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</si>
  <si>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</si>
  <si>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</si>
  <si>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</si>
  <si>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</si>
  <si>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</si>
  <si>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</si>
  <si>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</si>
  <si>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</si>
  <si>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</si>
  <si>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</si>
  <si>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</si>
  <si>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</si>
  <si>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</si>
  <si>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</si>
  <si>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</si>
  <si>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</si>
  <si>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</si>
  <si>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</si>
  <si>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</si>
  <si>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</si>
  <si>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</si>
  <si>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</si>
  <si>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</si>
  <si>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</si>
  <si>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</si>
  <si>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</si>
  <si>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</si>
  <si>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</si>
  <si>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</si>
  <si>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</si>
  <si>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</si>
  <si>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</si>
  <si>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</si>
  <si>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</si>
  <si>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</si>
  <si>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</si>
  <si>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</si>
  <si>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</si>
  <si>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</si>
  <si>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</si>
  <si>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</si>
  <si>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</si>
  <si>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</si>
  <si>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</si>
  <si>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</si>
  <si>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</si>
  <si>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</si>
  <si>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</si>
  <si>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</si>
  <si>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</si>
  <si>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</si>
  <si>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</si>
  <si>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</si>
  <si>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</si>
  <si>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</si>
  <si>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</si>
  <si>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</si>
  <si>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</si>
  <si>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</si>
  <si>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</si>
  <si>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</si>
  <si>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</si>
  <si>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</si>
  <si>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</si>
  <si>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</si>
  <si>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</si>
  <si>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</si>
  <si>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</si>
  <si>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</si>
  <si>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</si>
  <si>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</si>
  <si>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</si>
  <si>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</si>
  <si>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</si>
  <si>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</si>
  <si>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</si>
  <si>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</si>
  <si>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</si>
  <si>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</si>
  <si>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</si>
  <si>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</si>
  <si>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</si>
  <si>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</si>
  <si>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</si>
  <si>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</si>
  <si>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</si>
  <si>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</si>
  <si>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</si>
  <si>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</si>
  <si>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</si>
  <si>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</si>
  <si>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</si>
  <si>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</si>
  <si>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</si>
  <si>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</si>
  <si>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</si>
  <si>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</si>
  <si>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</si>
  <si>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</si>
  <si>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</si>
  <si>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</si>
  <si>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</si>
  <si>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</si>
  <si>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</si>
  <si>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</si>
  <si>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</si>
  <si>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</si>
  <si>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</si>
  <si>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</si>
  <si>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</si>
  <si>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</si>
  <si>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</si>
  <si>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</si>
  <si>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</si>
  <si>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</si>
  <si>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</si>
  <si>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</si>
  <si>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</si>
  <si>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</si>
  <si>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</si>
  <si>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</si>
  <si>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</si>
  <si>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</si>
  <si>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</si>
  <si>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</si>
  <si>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</si>
  <si>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</si>
  <si>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</si>
  <si>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</si>
  <si>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</si>
  <si>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</si>
  <si>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</si>
  <si>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</si>
  <si>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</si>
  <si>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</si>
  <si>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</si>
  <si>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</si>
  <si>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</si>
  <si>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</si>
  <si>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</si>
  <si>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</si>
  <si>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</si>
  <si>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</si>
  <si>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</si>
  <si>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</si>
  <si>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</si>
  <si>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</si>
  <si>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</si>
  <si>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</si>
  <si>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</si>
  <si>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</si>
  <si>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</si>
  <si>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</si>
  <si>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</si>
  <si>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</si>
  <si>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</si>
  <si>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</si>
  <si>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</si>
  <si>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</si>
  <si>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</si>
  <si>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</si>
  <si>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</si>
  <si>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</si>
  <si>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</si>
  <si>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</si>
  <si>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</si>
  <si>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</si>
  <si>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</si>
  <si>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</si>
  <si>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</si>
  <si>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</si>
  <si>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</si>
  <si>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</si>
  <si>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</si>
  <si>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</si>
  <si>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</si>
  <si>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</si>
  <si>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</si>
  <si>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</si>
  <si>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</si>
  <si>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</si>
  <si>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</si>
  <si>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</si>
  <si>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</si>
  <si>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</si>
  <si>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</si>
  <si>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</si>
  <si>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</si>
  <si>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</si>
  <si>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</si>
  <si>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</si>
  <si>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</si>
  <si>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</si>
  <si>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</si>
  <si>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</si>
  <si>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</si>
  <si>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</si>
  <si>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</si>
  <si>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</si>
  <si>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</si>
  <si>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</si>
  <si>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</si>
  <si>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</si>
  <si>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</si>
  <si>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</si>
  <si>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</si>
  <si>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</si>
  <si>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</si>
  <si>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</si>
  <si>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</si>
  <si>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</si>
  <si>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</si>
  <si>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</si>
  <si>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</si>
  <si>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</si>
  <si>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</si>
  <si>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</si>
  <si>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</si>
  <si>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</si>
  <si>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</si>
  <si>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</si>
  <si>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</si>
  <si>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</si>
  <si>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</si>
  <si>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</si>
  <si>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</si>
  <si>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</si>
  <si>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</si>
  <si>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</si>
  <si>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</si>
  <si>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</si>
  <si>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</si>
  <si>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</si>
  <si>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</si>
  <si>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</si>
  <si>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</si>
  <si>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</si>
  <si>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</si>
  <si>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</si>
  <si>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</si>
  <si>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</si>
  <si>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</si>
  <si>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</si>
  <si>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</si>
  <si>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</si>
  <si>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</si>
  <si>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</si>
  <si>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</si>
  <si>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</si>
  <si>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</si>
  <si>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</si>
  <si>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</si>
  <si>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</si>
  <si>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</si>
  <si>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</si>
  <si>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</si>
  <si>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</si>
  <si>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</si>
  <si>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</si>
  <si>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</si>
  <si>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</si>
  <si>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</si>
  <si>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</si>
  <si>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</si>
  <si>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</si>
  <si>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</si>
  <si>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</si>
  <si>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</si>
  <si>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</si>
  <si>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</si>
  <si>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</si>
  <si>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</si>
  <si>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</si>
  <si>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</si>
  <si>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</si>
  <si>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</si>
  <si>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</si>
  <si>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</si>
  <si>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</si>
  <si>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</si>
  <si>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</si>
  <si>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</si>
  <si>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</si>
  <si>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</si>
  <si>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</si>
  <si>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</si>
  <si>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</si>
  <si>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</si>
  <si>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</si>
  <si>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</si>
  <si>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</si>
  <si>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</si>
  <si>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</si>
  <si>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</si>
  <si>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</si>
  <si>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</si>
  <si>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</si>
  <si>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</si>
  <si>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</si>
  <si>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</si>
  <si>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</si>
  <si>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</si>
  <si>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</si>
  <si>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</si>
  <si>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</si>
  <si>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</si>
  <si>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</si>
  <si>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</si>
  <si>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</si>
  <si>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</si>
  <si>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</si>
  <si>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</si>
  <si>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</si>
  <si>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</si>
  <si>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</si>
  <si>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</si>
  <si>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</si>
  <si>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</si>
  <si>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</si>
  <si>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</si>
  <si>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</si>
  <si>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</si>
  <si>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</si>
  <si>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</si>
  <si>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</si>
  <si>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</si>
  <si>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</si>
  <si>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</si>
  <si>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</si>
  <si>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</si>
  <si>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</si>
  <si>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</si>
  <si>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</si>
  <si>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</si>
  <si>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</si>
  <si>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</si>
  <si>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</si>
  <si>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</si>
  <si>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</si>
  <si>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</si>
  <si>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</si>
  <si>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</si>
  <si>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</si>
  <si>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</si>
  <si>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</si>
  <si>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</si>
  <si>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</si>
  <si>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</si>
  <si>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</si>
  <si>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</si>
  <si>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</si>
  <si>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</si>
  <si>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</si>
  <si>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</si>
  <si>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</si>
  <si>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</si>
  <si>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</si>
  <si>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</si>
  <si>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</si>
  <si>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</si>
  <si>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</si>
  <si>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</si>
  <si>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</si>
  <si>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</si>
  <si>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</si>
  <si>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</si>
  <si>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</si>
  <si>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</si>
  <si>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</si>
  <si>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</si>
  <si>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</si>
  <si>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</si>
  <si>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</si>
  <si>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</si>
  <si>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</si>
  <si>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</si>
  <si>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</si>
  <si>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</si>
  <si>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</si>
  <si>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</si>
  <si>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</si>
  <si>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</si>
  <si>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</si>
  <si>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</si>
  <si>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</si>
  <si>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</si>
  <si>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</si>
  <si>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</si>
  <si>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</si>
  <si>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</si>
  <si>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</si>
  <si>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</si>
  <si>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</si>
  <si>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</si>
  <si>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</si>
  <si>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</si>
  <si>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</si>
  <si>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</si>
  <si>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</si>
  <si>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</si>
  <si>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</si>
  <si>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</si>
  <si>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</si>
  <si>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</si>
  <si>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</si>
  <si>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</si>
  <si>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</si>
  <si>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</si>
  <si>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</si>
  <si>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</si>
  <si>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</si>
  <si>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</si>
  <si>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</si>
  <si>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</si>
  <si>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</si>
  <si>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</si>
  <si>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</si>
  <si>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</si>
  <si>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</si>
  <si>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</si>
  <si>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</si>
  <si>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</si>
  <si>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</si>
  <si>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</si>
  <si>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</si>
  <si>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</si>
  <si>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</si>
  <si>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</si>
  <si>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</si>
  <si>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</si>
  <si>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</si>
  <si>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</si>
  <si>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</si>
  <si>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</si>
  <si>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</si>
  <si>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</si>
  <si>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</si>
  <si>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</si>
  <si>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</si>
  <si>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</si>
  <si>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</si>
  <si>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</si>
  <si>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</si>
  <si>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</si>
  <si>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</si>
  <si>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</si>
  <si>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</si>
  <si>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</si>
  <si>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</si>
  <si>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</si>
  <si>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</si>
  <si>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</si>
  <si>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</si>
  <si>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</si>
  <si>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</si>
  <si>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</si>
  <si>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</si>
  <si>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</si>
  <si>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</si>
  <si>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</si>
  <si>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</si>
  <si>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</si>
  <si>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</si>
  <si>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</si>
  <si>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</si>
  <si>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</si>
  <si>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</si>
  <si>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</si>
  <si>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</si>
  <si>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</si>
  <si>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</si>
  <si>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</si>
  <si>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</si>
  <si>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</si>
  <si>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</si>
  <si>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</si>
  <si>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</si>
  <si>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</si>
  <si>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</si>
  <si>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</si>
  <si>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</si>
  <si>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</si>
  <si>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</si>
  <si>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</si>
  <si>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</si>
  <si>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</si>
  <si>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</si>
  <si>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</si>
  <si>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</si>
  <si>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</si>
  <si>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</si>
  <si>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</si>
  <si>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</si>
  <si>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</si>
  <si>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</si>
  <si>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</si>
  <si>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</si>
  <si>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</si>
  <si>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</si>
  <si>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</si>
  <si>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</si>
  <si>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</si>
  <si>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</si>
  <si>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</si>
  <si>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</si>
  <si>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</si>
  <si>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</si>
  <si>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</si>
  <si>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</si>
  <si>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</si>
  <si>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</si>
  <si>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</si>
  <si>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</si>
  <si>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</si>
  <si>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</si>
  <si>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</si>
  <si>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</si>
  <si>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</si>
  <si>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</si>
  <si>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</si>
  <si>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</si>
  <si>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</si>
  <si>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</si>
  <si>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</si>
  <si>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</si>
  <si>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</si>
  <si>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</si>
  <si>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</si>
  <si>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</si>
  <si>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</si>
  <si>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</si>
  <si>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</si>
  <si>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</si>
  <si>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</si>
  <si>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</si>
  <si>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</si>
  <si>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</si>
  <si>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</si>
  <si>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</si>
  <si>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</si>
  <si>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</si>
  <si>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</si>
  <si>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</si>
  <si>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</si>
  <si>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</si>
  <si>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</si>
  <si>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</si>
  <si>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</si>
  <si>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</si>
  <si>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</si>
  <si>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</si>
  <si>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</si>
  <si>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</si>
  <si>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</si>
  <si>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</si>
  <si>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</si>
  <si>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</si>
  <si>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</si>
  <si>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</si>
  <si>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</si>
  <si>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</si>
  <si>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</si>
  <si>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</si>
  <si>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</si>
  <si>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</si>
  <si>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</si>
  <si>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</si>
  <si>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</si>
  <si>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</si>
  <si>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</si>
  <si>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</si>
  <si>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</si>
  <si>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</si>
  <si>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</si>
  <si>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</si>
  <si>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</si>
  <si>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</si>
  <si>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</si>
  <si>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</si>
  <si>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</si>
  <si>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</si>
  <si>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</si>
  <si>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</si>
  <si>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</si>
  <si>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</si>
  <si>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</si>
  <si>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</si>
  <si>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</si>
  <si>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</si>
  <si>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</si>
  <si>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</si>
  <si>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</si>
  <si>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</si>
  <si>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</si>
  <si>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</si>
  <si>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</si>
  <si>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</si>
  <si>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</si>
  <si>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</si>
  <si>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</si>
  <si>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</si>
  <si>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</si>
  <si>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</si>
  <si>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</si>
  <si>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</si>
  <si>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</si>
  <si>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</si>
  <si>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</si>
  <si>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</si>
  <si>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</si>
  <si>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</si>
  <si>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</si>
  <si>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</si>
  <si>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</si>
  <si>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</si>
  <si>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</si>
  <si>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</si>
  <si>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</si>
  <si>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</si>
  <si>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</si>
  <si>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</si>
  <si>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</si>
  <si>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</si>
  <si>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</si>
  <si>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</si>
  <si>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</si>
  <si>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</si>
  <si>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</si>
  <si>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</si>
  <si>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</si>
  <si>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</si>
  <si>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</si>
  <si>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</si>
  <si>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</si>
  <si>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</si>
  <si>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</si>
  <si>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</si>
  <si>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</si>
  <si>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</si>
  <si>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</si>
  <si>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</si>
  <si>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</si>
  <si>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</si>
  <si>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</si>
  <si>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</si>
  <si>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</si>
  <si>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</si>
  <si>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</si>
  <si>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</si>
  <si>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</si>
  <si>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</si>
  <si>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</si>
  <si>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</si>
  <si>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</si>
  <si>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</si>
  <si>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</si>
  <si>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</si>
  <si>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</si>
  <si>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</si>
  <si>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</si>
  <si>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</si>
  <si>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</si>
  <si>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</si>
  <si>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</si>
  <si>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</si>
  <si>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</si>
  <si>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</si>
  <si>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</si>
  <si>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</si>
  <si>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</si>
  <si>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</si>
  <si>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</si>
  <si>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</si>
  <si>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</si>
  <si>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</si>
  <si>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</si>
  <si>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</si>
  <si>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</si>
  <si>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</si>
  <si>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</si>
  <si>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</si>
  <si>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</si>
  <si>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</si>
  <si>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</si>
  <si>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</si>
  <si>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</si>
  <si>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</si>
  <si>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</si>
  <si>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</si>
  <si>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</si>
  <si>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</si>
  <si>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</si>
  <si>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</si>
  <si>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</si>
  <si>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</si>
  <si>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</si>
  <si>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</si>
  <si>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</si>
  <si>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</si>
  <si>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</si>
  <si>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</si>
  <si>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</si>
  <si>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</si>
  <si>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</si>
  <si>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</si>
  <si>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</si>
  <si>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</si>
  <si>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</si>
  <si>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</si>
  <si>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</si>
  <si>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</si>
  <si>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</si>
  <si>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</si>
  <si>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</si>
  <si>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</si>
  <si>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</si>
  <si>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</si>
  <si>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</si>
  <si>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</si>
  <si>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</si>
  <si>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</si>
  <si>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</si>
  <si>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</si>
  <si>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</si>
  <si>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</si>
  <si>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</si>
  <si>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</si>
  <si>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</si>
  <si>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</si>
  <si>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</si>
  <si>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</si>
  <si>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</si>
  <si>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</si>
  <si>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</si>
  <si>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</si>
  <si>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</si>
  <si>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</si>
  <si>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</si>
  <si>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</si>
  <si>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</si>
  <si>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</si>
  <si>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</si>
  <si>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</si>
  <si>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</si>
  <si>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</si>
  <si>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</si>
  <si>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</si>
  <si>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</si>
  <si>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</si>
  <si>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</si>
  <si>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</si>
  <si>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</si>
  <si>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</si>
  <si>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</si>
  <si>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</si>
  <si>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</si>
  <si>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</si>
  <si>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</si>
  <si>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</si>
  <si>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</si>
  <si>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</si>
  <si>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</si>
  <si>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</si>
  <si>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</si>
  <si>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</si>
  <si>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</si>
  <si>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</si>
  <si>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</si>
  <si>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</si>
  <si>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</si>
  <si>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</si>
  <si>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</si>
  <si>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</si>
  <si>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</si>
  <si>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</si>
  <si>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</si>
  <si>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</si>
  <si>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</si>
  <si>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</si>
  <si>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</si>
  <si>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</si>
  <si>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</si>
  <si>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</si>
  <si>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</si>
  <si>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</si>
  <si>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</si>
  <si>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</si>
  <si>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</si>
  <si>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</si>
  <si>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</si>
  <si>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</si>
  <si>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</si>
  <si>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</si>
  <si>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</si>
  <si>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</si>
  <si>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</si>
  <si>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</si>
  <si>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</si>
  <si>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</si>
  <si>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</si>
  <si>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</si>
  <si>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</si>
  <si>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</si>
  <si>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</si>
  <si>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</si>
  <si>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</si>
  <si>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</si>
  <si>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</si>
  <si>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</si>
  <si>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</si>
  <si>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</si>
  <si>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</si>
  <si>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</si>
  <si>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</si>
  <si>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</si>
  <si>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</si>
  <si>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</si>
  <si>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</si>
  <si>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</si>
  <si>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</si>
  <si>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</si>
  <si>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</si>
  <si>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</si>
  <si>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</si>
  <si>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</si>
  <si>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</si>
  <si>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</si>
  <si>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</si>
  <si>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</si>
  <si>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</si>
  <si>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</si>
  <si>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</si>
  <si>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</si>
  <si>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</si>
  <si>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</si>
  <si>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</si>
  <si>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</si>
  <si>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</si>
  <si>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</si>
  <si>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</si>
  <si>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</si>
  <si>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</si>
  <si>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</si>
  <si>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</si>
  <si>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</si>
  <si>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</si>
  <si>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</si>
  <si>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</si>
  <si>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</si>
  <si>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</si>
  <si>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</si>
  <si>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</si>
  <si>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</si>
  <si>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</si>
  <si>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</si>
  <si>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</si>
  <si>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</si>
  <si>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</si>
  <si>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</si>
  <si>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</si>
  <si>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</si>
  <si>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</si>
  <si>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</si>
  <si>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</si>
  <si>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</si>
  <si>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</si>
  <si>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</si>
  <si>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</si>
  <si>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</si>
  <si>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</si>
  <si>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</si>
  <si>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</si>
  <si>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</si>
  <si>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</si>
  <si>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</si>
  <si>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</si>
  <si>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</si>
  <si>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</si>
  <si>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</si>
  <si>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</si>
  <si>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</si>
  <si>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</si>
  <si>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</si>
  <si>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</si>
  <si>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</si>
  <si>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</si>
  <si>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</si>
  <si>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</si>
  <si>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</si>
  <si>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</si>
  <si>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</si>
  <si>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</si>
  <si>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</si>
  <si>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</si>
  <si>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</si>
  <si>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</si>
  <si>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</si>
  <si>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</si>
  <si>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</si>
  <si>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</si>
  <si>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</si>
  <si>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</si>
  <si>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</si>
  <si>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</si>
  <si>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</si>
  <si>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</si>
  <si>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</si>
  <si>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</si>
  <si>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</si>
  <si>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</si>
  <si>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</si>
  <si>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</si>
  <si>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</si>
  <si>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</si>
  <si>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</si>
  <si>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</si>
  <si>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</si>
  <si>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</si>
  <si>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</si>
  <si>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</si>
  <si>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</si>
  <si>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</si>
  <si>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</si>
  <si>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</si>
  <si>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</si>
  <si>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</si>
  <si>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</si>
  <si>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</si>
  <si>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</si>
  <si>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</si>
  <si>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</si>
  <si>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</si>
  <si>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</si>
  <si>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</si>
  <si>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</si>
  <si>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</si>
  <si>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</si>
  <si>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</si>
  <si>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</si>
  <si>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</si>
  <si>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</si>
  <si>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</si>
  <si>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</si>
  <si>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</si>
  <si>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</si>
  <si>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</si>
  <si>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</si>
  <si>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</si>
  <si>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</si>
  <si>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</si>
  <si>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</si>
  <si>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</si>
  <si>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</si>
  <si>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</si>
  <si>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</si>
  <si>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</si>
  <si>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</si>
  <si>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</si>
  <si>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</si>
  <si>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</si>
  <si>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</si>
  <si>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</si>
  <si>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</si>
  <si>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</si>
  <si>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</si>
  <si>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</si>
  <si>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</si>
  <si>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</si>
  <si>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</si>
  <si>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</si>
  <si>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</si>
  <si>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</si>
  <si>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</si>
  <si>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</si>
  <si>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</si>
  <si>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</si>
  <si>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</si>
  <si>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</si>
  <si>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</si>
  <si>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</si>
  <si>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</si>
  <si>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</si>
  <si>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</si>
  <si>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</si>
  <si>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</si>
  <si>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</si>
  <si>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</si>
  <si>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</si>
  <si>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</si>
  <si>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</si>
  <si>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</si>
  <si>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</si>
  <si>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</si>
  <si>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</si>
  <si>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</si>
  <si>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</si>
  <si>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</si>
  <si>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</si>
  <si>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</si>
  <si>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</si>
  <si>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</si>
  <si>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</si>
  <si>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</si>
  <si>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</si>
  <si>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</si>
  <si>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</si>
  <si>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</si>
  <si>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</si>
  <si>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</si>
  <si>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</si>
  <si>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</si>
  <si>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</si>
  <si>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</si>
  <si>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</si>
  <si>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</si>
  <si>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</si>
  <si>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</si>
  <si>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</si>
  <si>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</si>
  <si>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</si>
  <si>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</si>
  <si>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</si>
  <si>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</si>
  <si>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</si>
  <si>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</si>
  <si>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</si>
  <si>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</si>
  <si>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</si>
  <si>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</si>
  <si>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</si>
  <si>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</si>
  <si>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</si>
  <si>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</si>
  <si>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</si>
  <si>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</si>
  <si>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</si>
  <si>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</si>
  <si>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</si>
  <si>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</si>
  <si>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</si>
  <si>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</si>
  <si>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</si>
  <si>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</si>
  <si>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</si>
  <si>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</si>
  <si>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</si>
  <si>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</si>
  <si>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</si>
  <si>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</si>
  <si>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</si>
  <si>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</si>
  <si>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</si>
  <si>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</si>
  <si>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</si>
  <si>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</si>
  <si>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</si>
  <si>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</si>
  <si>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</si>
  <si>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</si>
  <si>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</si>
  <si>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</si>
  <si>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</si>
  <si>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</si>
  <si>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</si>
  <si>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</si>
  <si>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</si>
  <si>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</si>
  <si>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</si>
  <si>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</si>
  <si>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</si>
  <si>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</si>
  <si>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</si>
  <si>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</si>
  <si>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</si>
  <si>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</si>
  <si>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</si>
  <si>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</si>
  <si>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</si>
  <si>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</si>
  <si>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</si>
  <si>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</si>
  <si>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</si>
  <si>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</si>
  <si>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</si>
  <si>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</si>
  <si>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</si>
  <si>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</si>
  <si>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</si>
  <si>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</si>
  <si>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</si>
  <si>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</si>
  <si>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</si>
  <si>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</si>
  <si>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</si>
  <si>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</si>
  <si>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</si>
  <si>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</si>
  <si>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</si>
  <si>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</si>
  <si>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</si>
  <si>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</si>
  <si>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</si>
  <si>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</si>
  <si>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</si>
  <si>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</si>
  <si>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</si>
  <si>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</si>
  <si>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</si>
  <si>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</si>
  <si>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</si>
  <si>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</si>
  <si>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</si>
  <si>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</si>
  <si>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</si>
  <si>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</si>
  <si>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</si>
  <si>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</si>
  <si>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</si>
  <si>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</si>
  <si>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</si>
  <si>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</si>
  <si>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</si>
  <si>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</si>
  <si>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</si>
  <si>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</si>
  <si>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</si>
  <si>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</si>
  <si>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</si>
  <si>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</si>
  <si>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</si>
  <si>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</si>
  <si>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</si>
  <si>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</si>
  <si>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</si>
  <si>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</si>
  <si>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</si>
  <si>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</si>
  <si>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</si>
  <si>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</si>
  <si>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</si>
  <si>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</si>
  <si>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</si>
  <si>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</si>
  <si>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</si>
  <si>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</si>
  <si>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</si>
  <si>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</si>
  <si>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</si>
  <si>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</si>
  <si>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</si>
  <si>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</si>
  <si>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</si>
  <si>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</si>
  <si>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</si>
  <si>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</si>
  <si>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</si>
  <si>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</si>
  <si>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</si>
  <si>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</si>
  <si>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</si>
  <si>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</si>
  <si>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</si>
  <si>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</si>
  <si>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</si>
  <si>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</si>
  <si>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</si>
  <si>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</si>
  <si>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</si>
  <si>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</si>
  <si>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</si>
  <si>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</si>
  <si>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</si>
  <si>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</si>
  <si>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</si>
  <si>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</si>
  <si>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</si>
  <si>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</si>
  <si>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</si>
  <si>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</si>
  <si>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</si>
  <si>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</si>
  <si>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</si>
  <si>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</si>
  <si>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</si>
  <si>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</si>
  <si>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</si>
  <si>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</si>
  <si>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</si>
  <si>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</si>
  <si>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</si>
  <si>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</si>
  <si>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</si>
  <si>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</si>
  <si>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</si>
  <si>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</si>
  <si>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</si>
  <si>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</si>
  <si>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</si>
  <si>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</si>
  <si>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</si>
  <si>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</si>
  <si>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</si>
  <si>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</si>
  <si>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</si>
  <si>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</si>
  <si>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</si>
  <si>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</si>
  <si>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</si>
  <si>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</si>
  <si>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</si>
  <si>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</si>
  <si>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</si>
  <si>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</si>
  <si>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</si>
  <si>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</si>
  <si>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</si>
  <si>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</si>
  <si>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</si>
  <si>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</si>
  <si>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</si>
  <si>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</si>
  <si>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</si>
  <si>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</si>
  <si>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</si>
  <si>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</si>
  <si>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</si>
  <si>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</si>
  <si>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</si>
  <si>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</si>
  <si>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</si>
  <si>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</si>
  <si>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</si>
  <si>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</si>
  <si>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</si>
  <si>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</si>
  <si>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</si>
  <si>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</si>
  <si>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</si>
  <si>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</si>
  <si>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</si>
  <si>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</si>
  <si>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</si>
  <si>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</si>
  <si>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</si>
  <si>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</si>
  <si>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</si>
  <si>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</si>
  <si>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</si>
  <si>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</si>
  <si>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</si>
  <si>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</si>
  <si>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</si>
  <si>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</si>
  <si>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</si>
  <si>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</si>
  <si>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</si>
  <si>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</si>
  <si>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</si>
  <si>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</si>
  <si>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</si>
  <si>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</si>
  <si>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</si>
  <si>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</si>
  <si>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</si>
  <si>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</si>
  <si>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</si>
  <si>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</si>
  <si>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</si>
  <si>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</si>
  <si>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</si>
  <si>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</si>
  <si>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</si>
  <si>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</si>
  <si>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</si>
  <si>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</si>
  <si>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</si>
  <si>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</si>
  <si>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</si>
  <si>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</si>
  <si>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</si>
  <si>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</si>
  <si>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</si>
  <si>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</si>
  <si>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</si>
  <si>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</si>
  <si>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</si>
  <si>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</si>
  <si>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</si>
  <si>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</si>
  <si>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</si>
  <si>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</si>
  <si>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</si>
  <si>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</si>
  <si>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</si>
  <si>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</si>
  <si>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</si>
  <si>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</si>
  <si>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</si>
  <si>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</si>
  <si>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</si>
  <si>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</si>
  <si>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</si>
  <si>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</si>
  <si>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</si>
  <si>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</si>
  <si>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</si>
  <si>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</si>
  <si>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</si>
  <si>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</si>
  <si>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</si>
  <si>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</si>
  <si>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</si>
  <si>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</si>
  <si>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</si>
  <si>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</si>
  <si>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</si>
  <si>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</si>
  <si>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</si>
  <si>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</si>
  <si>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</si>
  <si>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</si>
  <si>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</si>
  <si>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</si>
  <si>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</si>
  <si>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</si>
  <si>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</si>
  <si>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</si>
  <si>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</si>
  <si>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</si>
  <si>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</si>
  <si>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</si>
  <si>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</si>
  <si>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</si>
  <si>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</si>
  <si>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</si>
  <si>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</si>
  <si>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</si>
  <si>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</si>
  <si>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</si>
  <si>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</si>
  <si>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</si>
  <si>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</si>
  <si>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</si>
  <si>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</si>
  <si>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</si>
  <si>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</si>
  <si>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</si>
  <si>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</si>
  <si>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</si>
  <si>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</si>
  <si>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</si>
  <si>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</si>
  <si>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</si>
  <si>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</si>
  <si>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</si>
  <si>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</si>
  <si>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</si>
  <si>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</si>
  <si>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</si>
  <si>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</si>
  <si>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</si>
  <si>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</si>
  <si>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</si>
  <si>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</si>
  <si>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</si>
  <si>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</si>
  <si>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</si>
  <si>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</si>
  <si>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</si>
  <si>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</si>
  <si>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</si>
  <si>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</si>
  <si>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</si>
  <si>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</si>
  <si>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</si>
  <si>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</si>
  <si>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</si>
  <si>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</si>
  <si>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</si>
  <si>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</si>
  <si>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</si>
  <si>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</si>
  <si>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</si>
  <si>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</si>
  <si>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</si>
  <si>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</si>
  <si>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</si>
  <si>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</si>
  <si>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</si>
  <si>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</si>
  <si>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</si>
  <si>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</si>
  <si>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</si>
  <si>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</si>
  <si>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</si>
  <si>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</si>
  <si>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</si>
  <si>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</si>
  <si>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</si>
  <si>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</si>
  <si>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</si>
  <si>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</si>
  <si>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</si>
  <si>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</si>
  <si>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</si>
  <si>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</si>
  <si>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</si>
  <si>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</si>
  <si>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</si>
  <si>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</si>
  <si>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</si>
  <si>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</si>
  <si>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</si>
  <si>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</si>
  <si>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</si>
  <si>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</si>
  <si>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</si>
  <si>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</si>
  <si>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</si>
  <si>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</si>
  <si>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</si>
  <si>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</si>
  <si>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</si>
  <si>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</si>
  <si>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</si>
  <si>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</si>
  <si>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</si>
  <si>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</si>
  <si>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</si>
  <si>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</si>
  <si>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</si>
  <si>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</si>
  <si>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</si>
  <si>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</si>
  <si>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</si>
  <si>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</si>
  <si>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</si>
  <si>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</si>
  <si>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</si>
  <si>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</si>
  <si>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</si>
  <si>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</si>
  <si>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</si>
  <si>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</si>
  <si>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</si>
  <si>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</si>
  <si>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</si>
  <si>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</si>
  <si>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</si>
  <si>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</si>
  <si>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</si>
  <si>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</si>
  <si>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</si>
  <si>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</si>
  <si>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</si>
  <si>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</si>
  <si>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</si>
  <si>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</si>
  <si>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</si>
  <si>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</si>
  <si>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</si>
  <si>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</si>
  <si>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</si>
  <si>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</si>
  <si>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</si>
  <si>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</si>
  <si>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</si>
  <si>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</si>
  <si>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</si>
  <si>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</si>
  <si>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</si>
  <si>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</si>
  <si>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</si>
  <si>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</si>
  <si>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</si>
  <si>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</si>
  <si>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</si>
  <si>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</si>
  <si>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</si>
  <si>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</si>
  <si>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</si>
  <si>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</si>
  <si>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</si>
  <si>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</si>
  <si>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</si>
  <si>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</si>
  <si>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</si>
  <si>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</si>
  <si>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</si>
  <si>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</si>
  <si>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</si>
  <si>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</si>
  <si>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</si>
  <si>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</si>
  <si>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</si>
  <si>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</si>
  <si>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</si>
  <si>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</si>
  <si>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</si>
  <si>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</si>
  <si>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</si>
  <si>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</si>
  <si>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</si>
  <si>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</si>
  <si>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</si>
  <si>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</si>
  <si>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</si>
  <si>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</si>
  <si>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</si>
  <si>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</si>
  <si>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</si>
  <si>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</si>
  <si>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</si>
  <si>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</si>
  <si>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</si>
  <si>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</si>
  <si>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</si>
  <si>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</si>
  <si>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</si>
  <si>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</si>
  <si>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</si>
  <si>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</si>
  <si>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</si>
  <si>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</si>
  <si>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</si>
  <si>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</si>
  <si>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</si>
  <si>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</si>
  <si>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</si>
  <si>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</si>
  <si>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</si>
  <si>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</si>
  <si>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</si>
  <si>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</si>
  <si>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</si>
  <si>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</si>
  <si>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</si>
  <si>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</si>
  <si>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</si>
  <si>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</si>
  <si>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</si>
  <si>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</si>
  <si>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</si>
  <si>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</si>
  <si>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</si>
  <si>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</si>
  <si>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</si>
  <si>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</si>
  <si>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</si>
  <si>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</si>
  <si>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</si>
  <si>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</si>
  <si>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</si>
  <si>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</si>
  <si>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</si>
  <si>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</si>
  <si>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</si>
  <si>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</si>
  <si>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</si>
  <si>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</si>
  <si>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</si>
  <si>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</si>
  <si>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</si>
  <si>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</si>
  <si>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</si>
  <si>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</si>
  <si>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</si>
  <si>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</si>
  <si>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</si>
  <si>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</si>
  <si>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</si>
  <si>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</si>
  <si>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</si>
  <si>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</si>
  <si>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</si>
  <si>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</si>
  <si>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</si>
  <si>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</si>
  <si>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</si>
  <si>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</si>
  <si>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</si>
  <si>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</si>
  <si>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</si>
  <si>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</si>
  <si>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</si>
  <si>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</si>
  <si>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</si>
  <si>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</si>
  <si>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</si>
  <si>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</si>
  <si>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</si>
  <si>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</si>
  <si>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</si>
  <si>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</si>
  <si>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</si>
  <si>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</si>
  <si>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</si>
  <si>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</si>
  <si>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</si>
  <si>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</si>
  <si>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</si>
  <si>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</si>
  <si>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</si>
  <si>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</si>
  <si>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</si>
  <si>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</si>
  <si>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</si>
  <si>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</si>
  <si>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</si>
  <si>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</si>
  <si>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</si>
  <si>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</si>
  <si>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</si>
  <si>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</si>
  <si>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</si>
  <si>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</si>
  <si>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</si>
  <si>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</si>
  <si>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</si>
  <si>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</si>
  <si>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</si>
  <si>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</si>
  <si>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</si>
  <si>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</si>
  <si>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</si>
  <si>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</si>
  <si>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</si>
  <si>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</si>
  <si>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</si>
  <si>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</si>
  <si>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</si>
  <si>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</si>
  <si>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</si>
  <si>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</si>
  <si>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</si>
  <si>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</si>
  <si>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</si>
  <si>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</si>
  <si>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</si>
  <si>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</si>
  <si>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</si>
  <si>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</si>
  <si>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</si>
  <si>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</si>
  <si>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</si>
  <si>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</si>
  <si>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</si>
  <si>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</si>
  <si>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</si>
  <si>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</si>
  <si>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</si>
  <si>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</si>
  <si>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</si>
  <si>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</si>
  <si>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</si>
  <si>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</si>
  <si>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</si>
  <si>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</si>
  <si>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</si>
  <si>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</si>
  <si>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</si>
  <si>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</si>
  <si>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</si>
  <si>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</si>
  <si>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</si>
  <si>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</si>
  <si>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</si>
  <si>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</si>
  <si>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</si>
  <si>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</si>
  <si>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</si>
  <si>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</si>
  <si>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</si>
  <si>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</si>
  <si>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</si>
  <si>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</si>
  <si>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</si>
  <si>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</si>
  <si>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</si>
  <si>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</si>
  <si>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</si>
  <si>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</si>
  <si>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</si>
  <si>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</si>
  <si>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</si>
  <si>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</si>
  <si>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</si>
  <si>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</si>
  <si>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</si>
  <si>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</si>
  <si>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</si>
  <si>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</si>
  <si>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</si>
  <si>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</si>
  <si>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</si>
  <si>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</si>
  <si>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</si>
  <si>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</si>
  <si>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</si>
  <si>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</si>
  <si>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</si>
  <si>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</si>
  <si>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</si>
  <si>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</si>
  <si>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</si>
  <si>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</si>
  <si>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</si>
  <si>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</si>
  <si>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</si>
  <si>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</si>
  <si>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</si>
  <si>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</si>
  <si>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</si>
  <si>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</si>
  <si>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</si>
  <si>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</si>
  <si>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</si>
  <si>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</si>
  <si>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</si>
  <si>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</si>
  <si>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</si>
  <si>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</si>
  <si>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</si>
  <si>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</si>
  <si>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</si>
  <si>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</si>
  <si>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</si>
  <si>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</si>
  <si>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</si>
  <si>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</si>
  <si>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</si>
  <si>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</si>
  <si>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</si>
  <si>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</si>
  <si>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</si>
  <si>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</si>
  <si>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</si>
  <si>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</si>
  <si>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</si>
  <si>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</si>
  <si>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</si>
  <si>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</si>
  <si>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</si>
  <si>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</si>
  <si>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</si>
  <si>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</si>
  <si>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</si>
  <si>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</si>
  <si>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</si>
  <si>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</si>
  <si>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</si>
  <si>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</si>
  <si>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</si>
  <si>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</si>
  <si>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</si>
  <si>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</si>
  <si>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</si>
  <si>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</si>
  <si>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</si>
  <si>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</si>
  <si>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</si>
  <si>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</si>
  <si>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</si>
  <si>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</si>
  <si>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</si>
  <si>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</si>
  <si>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</si>
  <si>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</si>
  <si>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</si>
  <si>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</si>
  <si>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</si>
  <si>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</si>
  <si>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</si>
  <si>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</si>
  <si>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</si>
  <si>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</si>
  <si>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</si>
  <si>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</si>
  <si>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</si>
  <si>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</si>
  <si>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</si>
  <si>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</si>
  <si>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</si>
  <si>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</si>
  <si>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</si>
  <si>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</si>
  <si>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</si>
  <si>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</si>
  <si>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</si>
  <si>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</si>
  <si>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</si>
  <si>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</si>
  <si>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</si>
  <si>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</si>
  <si>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</si>
  <si>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</si>
  <si>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</si>
  <si>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</si>
  <si>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</si>
  <si>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</si>
  <si>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</si>
  <si>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</si>
  <si>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</si>
  <si>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</si>
  <si>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</si>
  <si>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</si>
  <si>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</si>
  <si>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</si>
  <si>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</si>
  <si>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</si>
  <si>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</si>
  <si>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</si>
  <si>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</si>
  <si>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</si>
  <si>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</si>
  <si>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</si>
  <si>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</si>
  <si>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</si>
  <si>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</si>
  <si>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</si>
  <si>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</si>
  <si>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</si>
  <si>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</si>
  <si>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</si>
  <si>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</si>
  <si>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</si>
  <si>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</si>
  <si>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</si>
  <si>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</si>
  <si>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</si>
  <si>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</si>
  <si>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</si>
  <si>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</si>
  <si>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</si>
  <si>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</si>
  <si>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</si>
  <si>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</si>
  <si>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</si>
  <si>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</si>
  <si>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</si>
  <si>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</si>
  <si>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</si>
  <si>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</si>
  <si>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</si>
  <si>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</si>
  <si>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</si>
  <si>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</si>
  <si>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</si>
  <si>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</si>
  <si>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</si>
  <si>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</si>
  <si>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</si>
  <si>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</si>
  <si>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</si>
  <si>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</si>
  <si>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</si>
  <si>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</si>
  <si>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</si>
  <si>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</si>
  <si>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</si>
  <si>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</si>
  <si>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</si>
  <si>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</si>
  <si>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</si>
  <si>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</si>
  <si>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</si>
  <si>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</si>
  <si>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</si>
  <si>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</si>
  <si>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</si>
  <si>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</si>
  <si>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</si>
  <si>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</si>
  <si>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</si>
  <si>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</si>
  <si>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</si>
  <si>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</si>
  <si>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</si>
  <si>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</si>
  <si>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</si>
  <si>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</si>
  <si>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</si>
  <si>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</si>
  <si>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</si>
  <si>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</si>
  <si>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</si>
  <si>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</si>
  <si>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</si>
  <si>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</si>
  <si>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</si>
  <si>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</si>
  <si>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</si>
  <si>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</si>
  <si>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</si>
  <si>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</si>
  <si>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</si>
  <si>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</si>
  <si>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</si>
  <si>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</si>
  <si>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</si>
  <si>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</si>
  <si>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</si>
  <si>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</si>
  <si>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</si>
  <si>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</si>
  <si>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</si>
  <si>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</si>
  <si>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</si>
  <si>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</si>
  <si>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</si>
  <si>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</si>
  <si>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</si>
  <si>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</si>
  <si>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</si>
  <si>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</si>
  <si>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</si>
  <si>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</si>
  <si>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</si>
  <si>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</si>
  <si>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</si>
  <si>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</si>
  <si>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</si>
  <si>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</si>
  <si>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</si>
  <si>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</si>
  <si>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</si>
  <si>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</si>
  <si>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</si>
  <si>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</si>
  <si>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</si>
  <si>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</si>
  <si>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</si>
  <si>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</si>
  <si>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</si>
  <si>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</si>
  <si>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</si>
  <si>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</si>
  <si>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</si>
  <si>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</si>
  <si>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</si>
  <si>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</si>
  <si>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</si>
  <si>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</si>
  <si>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</si>
  <si>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</si>
  <si>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</si>
  <si>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</si>
  <si>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</si>
  <si>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</si>
  <si>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</si>
  <si>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</si>
  <si>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</si>
  <si>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</si>
  <si>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</si>
  <si>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</si>
  <si>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</si>
  <si>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</si>
  <si>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</si>
  <si>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</si>
  <si>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</si>
  <si>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</si>
  <si>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</si>
  <si>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</si>
  <si>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</si>
  <si>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</si>
  <si>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</si>
  <si>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</si>
  <si>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</si>
  <si>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</si>
  <si>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</si>
  <si>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</si>
  <si>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</si>
  <si>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</si>
  <si>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</si>
  <si>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</si>
  <si>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</si>
  <si>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</si>
  <si>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</si>
  <si>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</si>
  <si>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</si>
  <si>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</si>
  <si>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</si>
  <si>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</si>
  <si>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</si>
  <si>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</si>
  <si>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</si>
  <si>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</si>
  <si>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</si>
  <si>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</si>
  <si>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</si>
  <si>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</si>
  <si>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</si>
  <si>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</si>
  <si>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</si>
  <si>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</si>
  <si>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</si>
  <si>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</si>
  <si>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</si>
  <si>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</si>
  <si>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</si>
  <si>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</si>
  <si>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</si>
  <si>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</si>
  <si>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</si>
  <si>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</si>
  <si>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</si>
  <si>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</si>
  <si>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</si>
  <si>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</si>
  <si>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</si>
  <si>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</si>
  <si>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</si>
  <si>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</si>
  <si>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</si>
  <si>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</si>
  <si>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</si>
  <si>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</si>
  <si>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</si>
  <si>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</si>
  <si>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</si>
  <si>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</si>
  <si>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</si>
  <si>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</si>
  <si>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</si>
  <si>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</si>
  <si>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</si>
  <si>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</si>
  <si>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</si>
  <si>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</si>
  <si>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</si>
  <si>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</si>
  <si>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</si>
  <si>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</si>
  <si>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</si>
  <si>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</si>
  <si>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</si>
  <si>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</si>
  <si>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</si>
  <si>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</si>
  <si>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</si>
  <si>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</si>
  <si>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</si>
  <si>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</si>
  <si>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</si>
  <si>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</si>
  <si>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</si>
  <si>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</si>
  <si>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</si>
  <si>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</si>
  <si>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</si>
  <si>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</si>
  <si>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</si>
  <si>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</si>
  <si>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</si>
  <si>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</si>
  <si>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</si>
  <si>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</si>
  <si>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</si>
  <si>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</si>
  <si>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</si>
  <si>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</si>
  <si>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</si>
  <si>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</si>
  <si>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</si>
  <si>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</si>
  <si>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</si>
  <si>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</si>
  <si>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</si>
  <si>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</si>
  <si>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</si>
  <si>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</si>
  <si>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</si>
  <si>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</si>
  <si>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</si>
  <si>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</si>
  <si>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</si>
  <si>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</si>
  <si>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</si>
  <si>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</si>
  <si>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</si>
  <si>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</si>
  <si>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</si>
  <si>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</si>
  <si>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</si>
  <si>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</si>
  <si>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</si>
  <si>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</si>
  <si>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</si>
  <si>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</si>
  <si>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</si>
  <si>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</si>
  <si>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</si>
  <si>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</si>
  <si>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</si>
  <si>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</si>
  <si>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</si>
  <si>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</si>
  <si>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</si>
  <si>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</si>
  <si>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</si>
  <si>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</si>
  <si>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</si>
  <si>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</si>
  <si>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</si>
  <si>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</si>
  <si>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</si>
  <si>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</si>
  <si>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</si>
  <si>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</si>
  <si>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</si>
  <si>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</si>
  <si>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</si>
  <si>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</si>
  <si>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</si>
  <si>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</si>
  <si>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</si>
  <si>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</si>
  <si>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</si>
  <si>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</si>
  <si>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</si>
  <si>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</si>
  <si>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</si>
  <si>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</si>
  <si>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</si>
  <si>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</si>
  <si>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</si>
  <si>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</si>
  <si>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</si>
  <si>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</si>
  <si>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</si>
  <si>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</si>
  <si>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</si>
  <si>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</si>
  <si>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</si>
  <si>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</si>
  <si>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</si>
  <si>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</si>
  <si>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</si>
  <si>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</si>
  <si>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</si>
  <si>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</si>
  <si>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</si>
  <si>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</si>
  <si>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</si>
  <si>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</si>
  <si>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</si>
  <si>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</si>
  <si>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</si>
  <si>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</si>
  <si>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</si>
  <si>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</si>
  <si>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</si>
  <si>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</si>
  <si>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</si>
  <si>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</si>
  <si>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</si>
  <si>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</si>
  <si>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</si>
  <si>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</si>
  <si>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</si>
  <si>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</si>
  <si>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</si>
  <si>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</si>
  <si>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</si>
  <si>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</si>
  <si>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</si>
  <si>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</si>
  <si>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</si>
  <si>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</si>
  <si>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</si>
  <si>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</si>
  <si>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</si>
  <si>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</si>
  <si>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</si>
  <si>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</si>
  <si>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</si>
  <si>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</si>
  <si>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</si>
  <si>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</si>
  <si>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</si>
  <si>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</si>
  <si>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</si>
  <si>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</si>
  <si>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</si>
  <si>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</si>
  <si>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</si>
  <si>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</si>
  <si>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</si>
  <si>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</si>
  <si>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</si>
  <si>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</si>
  <si>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</si>
  <si>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</si>
  <si>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</si>
  <si>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</si>
  <si>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</si>
  <si>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</si>
  <si>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</si>
  <si>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</si>
  <si>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</si>
  <si>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</si>
  <si>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</si>
  <si>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</si>
  <si>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</si>
  <si>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</si>
  <si>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</si>
  <si>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</si>
  <si>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</si>
  <si>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</si>
  <si>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</si>
  <si>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</si>
  <si>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</si>
  <si>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</si>
  <si>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</si>
  <si>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</si>
  <si>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</si>
  <si>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</si>
  <si>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</si>
  <si>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</si>
  <si>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</si>
  <si>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</si>
  <si>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</si>
  <si>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</si>
  <si>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</si>
  <si>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</si>
  <si>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</si>
  <si>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</si>
  <si>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</si>
  <si>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</si>
  <si>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</si>
  <si>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</si>
  <si>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</si>
  <si>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</si>
  <si>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</si>
  <si>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</si>
  <si>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</si>
  <si>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</si>
  <si>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</si>
  <si>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</si>
  <si>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</si>
  <si>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</si>
  <si>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</si>
  <si>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</si>
  <si>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</si>
  <si>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</si>
  <si>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</si>
  <si>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</si>
  <si>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</si>
  <si>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</si>
  <si>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</si>
  <si>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</si>
  <si>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</si>
  <si>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</si>
  <si>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</si>
  <si>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</si>
  <si>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</si>
  <si>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</si>
  <si>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</si>
  <si>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</si>
  <si>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</si>
  <si>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</si>
  <si>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</si>
  <si>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</si>
  <si>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</si>
  <si>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</si>
  <si>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</si>
  <si>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</si>
  <si>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</si>
  <si>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</si>
  <si>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</si>
  <si>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</si>
  <si>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</si>
  <si>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</si>
  <si>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</si>
  <si>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</si>
  <si>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</si>
  <si>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</si>
  <si>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</si>
  <si>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</si>
  <si>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</si>
  <si>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</si>
  <si>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</si>
  <si>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</si>
  <si>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</si>
  <si>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</si>
  <si>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</si>
  <si>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</si>
  <si>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</si>
  <si>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</si>
  <si>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</si>
  <si>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</si>
  <si>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</si>
  <si>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</si>
  <si>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</si>
  <si>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</si>
  <si>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</si>
  <si>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</si>
  <si>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</si>
  <si>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</si>
  <si>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</si>
  <si>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</si>
  <si>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</si>
  <si>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</si>
  <si>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</si>
  <si>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</si>
  <si>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</si>
  <si>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</si>
  <si>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</si>
  <si>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</si>
  <si>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</si>
  <si>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</si>
  <si>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</si>
  <si>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</si>
  <si>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</si>
  <si>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</si>
  <si>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</si>
  <si>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</si>
  <si>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</si>
  <si>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</si>
  <si>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</si>
  <si>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</si>
  <si>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</si>
  <si>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</si>
  <si>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</si>
  <si>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</si>
  <si>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</si>
  <si>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</si>
  <si>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</si>
  <si>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</si>
  <si>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</si>
  <si>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</si>
  <si>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</si>
  <si>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</si>
  <si>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</si>
  <si>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</si>
  <si>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</si>
  <si>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</si>
  <si>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</si>
  <si>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</si>
  <si>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</si>
  <si>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</si>
  <si>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</si>
  <si>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</si>
  <si>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</si>
  <si>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</si>
  <si>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</si>
  <si>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</si>
  <si>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</si>
  <si>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</si>
  <si>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</si>
  <si>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</si>
  <si>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</si>
  <si>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</si>
  <si>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</si>
  <si>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</si>
  <si>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</si>
  <si>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</si>
  <si>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</si>
  <si>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</si>
  <si>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</si>
  <si>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</si>
  <si>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</si>
  <si>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</si>
  <si>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</si>
  <si>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</si>
  <si>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</si>
  <si>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</si>
  <si>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</si>
  <si>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</si>
  <si>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</si>
  <si>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</si>
  <si>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</si>
  <si>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</si>
  <si>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</si>
  <si>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</si>
  <si>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</si>
  <si>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</si>
  <si>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</si>
  <si>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</si>
  <si>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</si>
  <si>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</si>
  <si>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</si>
  <si>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</si>
  <si>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</si>
  <si>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</si>
  <si>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</si>
  <si>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</si>
  <si>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</si>
  <si>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</si>
  <si>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</si>
  <si>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</si>
  <si>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</si>
  <si>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</si>
  <si>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</si>
  <si>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</si>
  <si>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</si>
  <si>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</si>
  <si>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</si>
  <si>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</si>
  <si>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</si>
  <si>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</si>
  <si>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</si>
  <si>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</si>
  <si>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</si>
  <si>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</si>
  <si>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</si>
  <si>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</si>
  <si>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</si>
  <si>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</si>
  <si>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</si>
  <si>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</si>
  <si>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</si>
  <si>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</si>
  <si>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</si>
  <si>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</si>
  <si>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</si>
  <si>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</si>
  <si>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</si>
  <si>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</si>
  <si>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</si>
  <si>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</si>
  <si>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</si>
  <si>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</si>
  <si>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</si>
  <si>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</si>
  <si>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</si>
  <si>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</si>
  <si>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</si>
  <si>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</si>
  <si>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</si>
  <si>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</si>
  <si>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</si>
  <si>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</si>
  <si>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</si>
  <si>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</si>
  <si>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</si>
  <si>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</si>
  <si>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</si>
  <si>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</si>
  <si>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</si>
  <si>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</si>
  <si>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</si>
  <si>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</si>
  <si>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</si>
  <si>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</si>
  <si>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</si>
  <si>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</si>
  <si>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</si>
  <si>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</si>
  <si>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</si>
  <si>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</si>
  <si>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</si>
  <si>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</si>
  <si>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</si>
  <si>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</si>
  <si>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</si>
  <si>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</si>
  <si>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</si>
  <si>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</si>
  <si>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</si>
  <si>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</si>
  <si>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</si>
  <si>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</si>
  <si>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</si>
  <si>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</si>
  <si>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</si>
  <si>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</si>
  <si>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</si>
  <si>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</si>
  <si>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</si>
  <si>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</si>
  <si>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</si>
  <si>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</si>
  <si>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</si>
  <si>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</si>
  <si>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</si>
  <si>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</si>
  <si>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</si>
  <si>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</si>
  <si>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</si>
  <si>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</si>
  <si>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</si>
  <si>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</si>
  <si>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</si>
  <si>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</si>
  <si>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</si>
  <si>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</si>
  <si>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</si>
  <si>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</si>
  <si>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</si>
  <si>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</si>
  <si>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</si>
  <si>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</si>
  <si>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</si>
  <si>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</si>
  <si>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</si>
  <si>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</si>
  <si>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</si>
  <si>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</si>
  <si>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</si>
  <si>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</si>
  <si>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</si>
  <si>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</si>
  <si>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</si>
  <si>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</si>
  <si>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</si>
  <si>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</si>
  <si>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</si>
  <si>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</si>
  <si>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</si>
  <si>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</si>
  <si>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</si>
  <si>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</si>
  <si>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</si>
  <si>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</si>
  <si>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</si>
  <si>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</si>
  <si>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</si>
  <si>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</si>
  <si>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</si>
  <si>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</si>
  <si>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</si>
  <si>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</si>
  <si>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</si>
  <si>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</si>
  <si>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</si>
  <si>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</si>
  <si>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</si>
  <si>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</si>
  <si>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</si>
  <si>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</si>
  <si>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</si>
  <si>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</si>
  <si>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</si>
  <si>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</si>
  <si>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</si>
  <si>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</si>
  <si>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</si>
  <si>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</si>
  <si>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</si>
  <si>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</si>
  <si>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</si>
  <si>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</si>
  <si>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</si>
  <si>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</si>
  <si>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</si>
  <si>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</si>
  <si>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</si>
  <si>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</si>
  <si>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</si>
  <si>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</si>
  <si>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</si>
  <si>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</si>
  <si>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</si>
  <si>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</si>
  <si>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</si>
  <si>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</si>
  <si>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</si>
  <si>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</si>
  <si>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</si>
  <si>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</si>
  <si>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</si>
  <si>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</si>
  <si>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</si>
  <si>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</si>
  <si>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</si>
  <si>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</si>
  <si>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</si>
  <si>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</si>
  <si>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</si>
  <si>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</si>
  <si>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</si>
  <si>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</si>
  <si>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</si>
  <si>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</si>
  <si>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</si>
  <si>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</si>
  <si>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</si>
  <si>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</si>
  <si>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</si>
  <si>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</si>
  <si>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</si>
  <si>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</si>
  <si>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</si>
  <si>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</si>
  <si>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</si>
  <si>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</si>
  <si>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</si>
  <si>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</si>
  <si>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</si>
  <si>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</si>
  <si>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</si>
  <si>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</si>
  <si>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</si>
  <si>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</si>
  <si>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</si>
  <si>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</si>
  <si>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</si>
  <si>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</si>
  <si>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</si>
  <si>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</si>
  <si>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</si>
  <si>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</si>
  <si>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</si>
  <si>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</si>
  <si>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</si>
  <si>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</si>
  <si>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</si>
  <si>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</si>
  <si>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</si>
  <si>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</si>
  <si>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</si>
  <si>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</si>
  <si>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</si>
  <si>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</si>
  <si>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</si>
  <si>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</si>
  <si>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</si>
  <si>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</si>
  <si>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</si>
  <si>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</si>
  <si>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</si>
  <si>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</si>
  <si>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</si>
  <si>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</si>
  <si>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</si>
  <si>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</si>
  <si>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</si>
  <si>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</si>
  <si>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</si>
  <si>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</si>
  <si>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</si>
  <si>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</si>
  <si>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</si>
  <si>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</si>
  <si>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</si>
  <si>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</si>
  <si>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</si>
  <si>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</si>
  <si>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</si>
  <si>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</si>
  <si>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</si>
  <si>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</si>
  <si>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</si>
  <si>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</si>
  <si>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</si>
  <si>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</si>
  <si>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</si>
  <si>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</si>
  <si>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</si>
  <si>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</si>
  <si>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</si>
  <si>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</si>
  <si>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</si>
  <si>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</si>
  <si>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</si>
  <si>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</si>
  <si>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</si>
  <si>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</si>
  <si>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</si>
  <si>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</si>
  <si>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</si>
  <si>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</si>
  <si>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</si>
  <si>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</si>
  <si>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</si>
  <si>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</si>
  <si>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</si>
  <si>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</si>
  <si>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</si>
  <si>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</si>
  <si>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</si>
  <si>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</si>
  <si>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</si>
  <si>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</si>
  <si>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</si>
  <si>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</si>
  <si>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</si>
  <si>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</si>
  <si>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</si>
  <si>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</si>
  <si>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</si>
  <si>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</si>
  <si>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</si>
  <si>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</si>
  <si>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</si>
  <si>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</si>
  <si>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</si>
  <si>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</si>
  <si>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</si>
  <si>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</si>
  <si>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</si>
  <si>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</si>
  <si>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</si>
  <si>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</si>
  <si>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</si>
  <si>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</si>
  <si>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</si>
  <si>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</si>
  <si>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</si>
  <si>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</si>
  <si>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</si>
  <si>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</si>
  <si>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</si>
  <si>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</si>
  <si>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</si>
  <si>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</si>
  <si>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</si>
  <si>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</si>
  <si>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</si>
  <si>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</si>
  <si>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</si>
  <si>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</si>
  <si>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</si>
  <si>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</si>
  <si>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</si>
  <si>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</si>
  <si>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</si>
  <si>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</si>
  <si>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</si>
  <si>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</si>
  <si>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</si>
  <si>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</si>
  <si>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</si>
  <si>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</si>
  <si>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</si>
  <si>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</si>
  <si>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</si>
  <si>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</si>
  <si>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</si>
  <si>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</si>
  <si>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</si>
  <si>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</si>
  <si>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</si>
  <si>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</si>
  <si>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</si>
  <si>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</si>
  <si>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</si>
  <si>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</si>
  <si>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</si>
  <si>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</si>
  <si>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</si>
  <si>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</si>
  <si>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</si>
  <si>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</si>
  <si>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</si>
  <si>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</si>
  <si>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</si>
  <si>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</si>
  <si>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</si>
  <si>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</si>
  <si>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</si>
  <si>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</si>
  <si>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</si>
  <si>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</si>
  <si>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</si>
  <si>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</si>
  <si>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</si>
  <si>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</si>
  <si>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</si>
  <si>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</si>
  <si>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</si>
  <si>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</si>
  <si>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</si>
  <si>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</si>
  <si>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</si>
  <si>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</si>
  <si>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</si>
  <si>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</si>
  <si>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</si>
  <si>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</si>
  <si>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</si>
  <si>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</si>
  <si>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</si>
  <si>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</si>
  <si>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</si>
  <si>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</si>
  <si>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</si>
  <si>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</si>
  <si>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</si>
  <si>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</si>
  <si>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</si>
  <si>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</si>
  <si>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</si>
  <si>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</si>
  <si>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</si>
  <si>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</si>
  <si>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</si>
  <si>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</si>
  <si>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</si>
  <si>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</si>
  <si>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</si>
  <si>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</si>
  <si>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</si>
  <si>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</si>
  <si>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</si>
  <si>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</si>
  <si>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</si>
  <si>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</si>
  <si>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</si>
  <si>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</si>
  <si>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</si>
  <si>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</si>
  <si>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</si>
  <si>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</si>
  <si>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</si>
  <si>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</si>
  <si>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</si>
  <si>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</si>
  <si>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</si>
  <si>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</si>
  <si>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</si>
  <si>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</si>
  <si>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</si>
  <si>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</si>
  <si>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</si>
  <si>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</si>
  <si>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</si>
  <si>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</si>
  <si>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</si>
  <si>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</si>
  <si>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</si>
  <si>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</si>
  <si>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</si>
  <si>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</si>
  <si>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</si>
  <si>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</si>
  <si>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</si>
  <si>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</si>
  <si>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</si>
  <si>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</si>
  <si>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</si>
  <si>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</si>
  <si>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</si>
  <si>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</si>
  <si>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</si>
  <si>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</si>
  <si>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</si>
  <si>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</si>
  <si>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</si>
  <si>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</si>
  <si>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</si>
  <si>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</si>
  <si>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</si>
  <si>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</si>
  <si>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</si>
  <si>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</si>
  <si>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</si>
  <si>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</si>
  <si>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</si>
  <si>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</si>
  <si>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</si>
  <si>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</si>
  <si>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</si>
  <si>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</si>
  <si>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</si>
  <si>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</si>
  <si>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</si>
  <si>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</si>
  <si>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</si>
  <si>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</si>
  <si>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</si>
  <si>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</si>
  <si>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</si>
  <si>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</si>
  <si>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</si>
  <si>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</si>
  <si>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</si>
  <si>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</si>
  <si>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</si>
  <si>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</si>
  <si>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</si>
  <si>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</si>
  <si>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</si>
  <si>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</si>
  <si>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</si>
  <si>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</si>
  <si>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</si>
  <si>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</si>
  <si>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</si>
  <si>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</si>
  <si>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</si>
  <si>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</si>
  <si>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</si>
  <si>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</si>
  <si>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</si>
  <si>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</si>
  <si>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</si>
  <si>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</si>
  <si>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</si>
  <si>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</si>
  <si>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</si>
  <si>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</si>
  <si>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</si>
  <si>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</si>
  <si>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</si>
  <si>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</si>
  <si>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</si>
  <si>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</si>
  <si>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</si>
  <si>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</si>
  <si>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</si>
  <si>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</si>
  <si>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</si>
  <si>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</si>
  <si>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</si>
  <si>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</si>
  <si>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</si>
  <si>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</si>
  <si>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</si>
  <si>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</si>
  <si>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</si>
  <si>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</si>
  <si>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</si>
  <si>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</si>
  <si>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</si>
  <si>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</si>
  <si>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</si>
  <si>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</si>
  <si>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</si>
  <si>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</si>
  <si>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</si>
  <si>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</si>
  <si>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</si>
  <si>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</si>
  <si>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</si>
  <si>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</si>
  <si>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</si>
  <si>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</si>
  <si>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</si>
  <si>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</si>
  <si>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</si>
  <si>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</si>
  <si>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</si>
  <si>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</si>
  <si>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</si>
  <si>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</si>
  <si>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</si>
  <si>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</si>
  <si>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</si>
  <si>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</si>
  <si>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</si>
  <si>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</si>
  <si>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</si>
  <si>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</si>
  <si>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</si>
  <si>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</si>
  <si>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</si>
  <si>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</si>
  <si>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</si>
  <si>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</si>
  <si>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</si>
  <si>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</si>
  <si>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</si>
  <si>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</si>
  <si>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</si>
  <si>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</si>
  <si>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</si>
  <si>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</si>
  <si>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</si>
  <si>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</si>
  <si>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</si>
  <si>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</si>
  <si>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</si>
  <si>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</si>
  <si>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</si>
  <si>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</si>
  <si>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</si>
  <si>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</si>
  <si>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</si>
  <si>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</si>
  <si>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</si>
  <si>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</si>
  <si>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</si>
  <si>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</si>
  <si>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</si>
  <si>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</si>
  <si>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</si>
  <si>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</si>
  <si>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</si>
  <si>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</si>
  <si>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</si>
  <si>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</si>
  <si>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</si>
  <si>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</si>
  <si>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</si>
  <si>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</si>
  <si>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</si>
  <si>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</si>
  <si>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</si>
  <si>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</si>
  <si>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</si>
  <si>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</si>
  <si>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</si>
  <si>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</si>
  <si>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</si>
  <si>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</si>
  <si>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</si>
  <si>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</si>
  <si>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</si>
  <si>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</si>
  <si>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</si>
  <si>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</si>
  <si>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</si>
  <si>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</si>
  <si>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</si>
  <si>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</si>
  <si>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</si>
  <si>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</si>
  <si>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</si>
  <si>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</si>
  <si>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</si>
  <si>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</si>
  <si>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</si>
  <si>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</si>
  <si>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</si>
  <si>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</si>
  <si>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</si>
  <si>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</si>
  <si>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</si>
  <si>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</si>
  <si>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</si>
  <si>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</si>
  <si>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</si>
  <si>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</si>
  <si>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</si>
  <si>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</si>
  <si>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</si>
  <si>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</si>
  <si>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</si>
  <si>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</si>
  <si>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</si>
  <si>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</si>
  <si>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</si>
  <si>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</si>
  <si>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</si>
  <si>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</si>
  <si>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</si>
  <si>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</si>
  <si>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</si>
  <si>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</si>
  <si>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</si>
  <si>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</si>
  <si>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</si>
  <si>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</si>
  <si>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</si>
  <si>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</si>
  <si>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</si>
  <si>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</si>
  <si>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</si>
  <si>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</si>
  <si>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</si>
  <si>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</si>
  <si>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</si>
  <si>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</si>
  <si>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</si>
  <si>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</si>
  <si>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</si>
  <si>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</si>
  <si>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</si>
  <si>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</si>
  <si>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</si>
  <si>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</si>
  <si>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</si>
  <si>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</si>
  <si>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</si>
  <si>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</si>
  <si>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</si>
  <si>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</si>
  <si>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</si>
  <si>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</si>
  <si>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</si>
  <si>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</si>
  <si>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</si>
  <si>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</si>
  <si>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</si>
  <si>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</si>
  <si>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</si>
  <si>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</si>
  <si>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</si>
  <si>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</si>
  <si>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</si>
  <si>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</si>
  <si>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</si>
  <si>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</si>
  <si>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</si>
  <si>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</si>
  <si>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</si>
  <si>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</si>
  <si>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</si>
  <si>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</si>
  <si>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</si>
  <si>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</si>
  <si>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</si>
  <si>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</si>
  <si>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</si>
  <si>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</si>
  <si>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</si>
  <si>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</si>
  <si>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</si>
  <si>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</si>
  <si>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</si>
  <si>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</si>
  <si>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</si>
  <si>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</si>
  <si>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</si>
  <si>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</si>
  <si>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</si>
  <si>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</si>
  <si>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</si>
  <si>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</si>
  <si>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</si>
  <si>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</si>
  <si>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</si>
  <si>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</si>
  <si>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</si>
  <si>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</si>
  <si>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</si>
  <si>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</si>
  <si>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</si>
  <si>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</si>
  <si>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</si>
  <si>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</si>
  <si>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</si>
  <si>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</si>
  <si>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</si>
  <si>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</si>
  <si>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</si>
  <si>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</si>
  <si>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</si>
  <si>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</si>
  <si>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</si>
  <si>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</si>
  <si>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</si>
  <si>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</si>
  <si>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</si>
  <si>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</si>
  <si>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</si>
  <si>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</si>
  <si>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</si>
  <si>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</si>
  <si>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</si>
  <si>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</si>
  <si>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</si>
  <si>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</si>
  <si>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</si>
  <si>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</si>
  <si>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</si>
  <si>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</si>
  <si>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</si>
  <si>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</si>
  <si>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</si>
  <si>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</si>
  <si>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</si>
  <si>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</si>
  <si>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</si>
  <si>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</si>
  <si>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</si>
  <si>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</si>
  <si>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</si>
  <si>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</si>
  <si>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</si>
  <si>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</si>
  <si>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</si>
  <si>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</si>
  <si>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</si>
  <si>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</si>
  <si>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</si>
  <si>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</si>
  <si>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</si>
  <si>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</si>
  <si>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</si>
  <si>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</si>
  <si>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</si>
  <si>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</si>
  <si>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</si>
  <si>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</si>
  <si>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</si>
  <si>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</si>
  <si>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</si>
  <si>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</si>
  <si>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</si>
  <si>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</si>
  <si>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</si>
  <si>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</si>
  <si>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</si>
  <si>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</si>
  <si>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</si>
  <si>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</si>
  <si>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</si>
  <si>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</si>
  <si>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</si>
  <si>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</si>
  <si>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</si>
  <si>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</si>
  <si>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</si>
  <si>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</si>
  <si>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</si>
  <si>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</si>
  <si>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</si>
  <si>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</si>
  <si>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</si>
  <si>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</si>
  <si>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</si>
  <si>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</si>
  <si>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</si>
  <si>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</si>
  <si>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</si>
  <si>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</si>
  <si>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</si>
  <si>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</si>
  <si>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</si>
  <si>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</si>
  <si>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</si>
  <si>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</si>
  <si>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</si>
  <si>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</si>
  <si>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</si>
  <si>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</si>
  <si>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</si>
  <si>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</si>
  <si>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</si>
  <si>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</si>
  <si>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</si>
  <si>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</si>
  <si>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</si>
  <si>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</si>
  <si>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</si>
  <si>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</si>
  <si>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</si>
  <si>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</si>
  <si>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</si>
  <si>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</si>
  <si>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</si>
  <si>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</si>
  <si>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</si>
  <si>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</si>
  <si>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</si>
  <si>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</si>
  <si>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</si>
  <si>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</si>
  <si>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</si>
  <si>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</si>
  <si>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</si>
  <si>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</si>
  <si>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</si>
  <si>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</si>
  <si>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</si>
  <si>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</si>
  <si>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</si>
  <si>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</si>
  <si>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</si>
  <si>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</si>
  <si>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</si>
  <si>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</si>
  <si>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</si>
  <si>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</si>
  <si>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</si>
  <si>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</si>
  <si>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</si>
  <si>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</si>
  <si>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</si>
  <si>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</si>
  <si>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</si>
  <si>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</si>
  <si>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</si>
  <si>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</si>
  <si>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</si>
  <si>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</si>
  <si>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</si>
  <si>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</si>
  <si>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</si>
  <si>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</si>
  <si>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</si>
  <si>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</si>
  <si>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</si>
  <si>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</si>
  <si>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</si>
  <si>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</si>
  <si>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</si>
  <si>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</si>
  <si>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</si>
  <si>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</si>
  <si>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</si>
  <si>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</si>
  <si>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</si>
  <si>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</si>
  <si>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</si>
  <si>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</si>
  <si>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</si>
  <si>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</si>
  <si>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</si>
  <si>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</si>
  <si>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</si>
  <si>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</si>
  <si>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</si>
  <si>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</si>
  <si>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</si>
  <si>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</si>
  <si>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</si>
  <si>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</si>
  <si>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</si>
  <si>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</si>
  <si>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</si>
  <si>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</si>
  <si>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</si>
  <si>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</si>
  <si>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</si>
  <si>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</si>
  <si>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</si>
  <si>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</si>
  <si>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</si>
  <si>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</si>
  <si>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</si>
  <si>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</si>
  <si>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</si>
  <si>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</si>
  <si>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</si>
  <si>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</si>
  <si>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</si>
  <si>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</si>
  <si>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</si>
  <si>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</si>
  <si>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</si>
  <si>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</si>
  <si>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</si>
  <si>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</si>
  <si>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</si>
  <si>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</si>
  <si>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</si>
  <si>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</si>
  <si>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</si>
  <si>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</si>
  <si>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</si>
  <si>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</si>
  <si>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</si>
  <si>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</si>
  <si>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</si>
  <si>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</si>
  <si>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</si>
  <si>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</si>
  <si>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</si>
  <si>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</si>
  <si>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</si>
  <si>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</si>
  <si>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</si>
  <si>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</si>
  <si>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</si>
  <si>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</si>
  <si>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</si>
  <si>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</si>
  <si>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</si>
  <si>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</si>
  <si>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</si>
  <si>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</si>
  <si>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</si>
  <si>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</si>
  <si>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</si>
  <si>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</si>
  <si>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</si>
  <si>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</si>
  <si>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</si>
  <si>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</si>
  <si>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</si>
  <si>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</si>
  <si>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</si>
  <si>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</si>
  <si>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</si>
  <si>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</si>
  <si>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</si>
  <si>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</si>
  <si>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</si>
  <si>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</si>
  <si>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</si>
  <si>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</si>
  <si>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</si>
  <si>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</si>
  <si>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</si>
  <si>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</si>
  <si>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</si>
  <si>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</si>
  <si>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</si>
  <si>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</si>
  <si>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</si>
  <si>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</si>
  <si>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</si>
  <si>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</si>
  <si>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</si>
  <si>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</si>
  <si>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</si>
  <si>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</si>
  <si>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</si>
  <si>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</si>
  <si>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</si>
  <si>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</si>
  <si>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</si>
  <si>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</si>
  <si>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</si>
  <si>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</si>
  <si>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</si>
  <si>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</si>
  <si>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</si>
  <si>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</si>
  <si>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</si>
  <si>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</si>
  <si>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</si>
  <si>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</si>
  <si>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</si>
  <si>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</si>
  <si>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</si>
  <si>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</si>
  <si>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</si>
  <si>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</si>
  <si>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</si>
  <si>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</si>
  <si>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</si>
  <si>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</si>
  <si>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</si>
  <si>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</si>
  <si>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</si>
  <si>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</si>
  <si>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</si>
  <si>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</si>
  <si>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</si>
  <si>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</si>
  <si>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</si>
  <si>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</si>
  <si>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</si>
  <si>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</si>
  <si>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</si>
  <si>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</si>
  <si>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</si>
  <si>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</si>
  <si>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</si>
  <si>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</si>
  <si>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</si>
  <si>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</si>
  <si>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</si>
  <si>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</si>
  <si>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</si>
  <si>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</si>
  <si>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</si>
  <si>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</si>
  <si>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</si>
  <si>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</si>
  <si>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</si>
  <si>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</si>
  <si>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</si>
  <si>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</si>
  <si>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</si>
  <si>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</si>
  <si>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</si>
  <si>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</si>
  <si>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</si>
  <si>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</si>
  <si>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</si>
  <si>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</si>
  <si>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</si>
  <si>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</si>
  <si>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</si>
  <si>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</si>
  <si>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</si>
  <si>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</si>
  <si>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</si>
  <si>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</si>
  <si>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</si>
  <si>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</si>
  <si>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</si>
  <si>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</si>
  <si>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</si>
  <si>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</si>
  <si>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</si>
  <si>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</si>
  <si>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</si>
  <si>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</si>
  <si>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</si>
  <si>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</si>
  <si>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</si>
  <si>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</si>
  <si>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</si>
  <si>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</si>
  <si>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</si>
  <si>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</si>
  <si>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</si>
  <si>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</si>
  <si>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</si>
  <si>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</si>
  <si>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</si>
  <si>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</si>
  <si>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</si>
  <si>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</si>
  <si>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</si>
  <si>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</si>
  <si>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</si>
  <si>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</si>
  <si>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</si>
  <si>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</si>
  <si>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</si>
  <si>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</si>
  <si>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</si>
  <si>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</si>
  <si>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</si>
  <si>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</si>
  <si>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</si>
  <si>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</si>
  <si>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</si>
  <si>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</si>
  <si>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</si>
  <si>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</si>
  <si>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</si>
  <si>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</si>
  <si>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</si>
  <si>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</si>
  <si>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</si>
  <si>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</si>
  <si>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</si>
  <si>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</si>
  <si>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</si>
  <si>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</si>
  <si>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</si>
  <si>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</si>
  <si>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</si>
  <si>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</si>
  <si>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</si>
  <si>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</si>
  <si>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</si>
  <si>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</si>
  <si>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</si>
  <si>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</si>
  <si>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</si>
  <si>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</si>
  <si>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</si>
  <si>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</si>
  <si>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</si>
  <si>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</si>
  <si>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</si>
  <si>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</si>
  <si>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</si>
  <si>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</si>
  <si>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</si>
  <si>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</si>
  <si>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</si>
  <si>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</si>
  <si>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</si>
  <si>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</si>
  <si>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</si>
  <si>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</si>
  <si>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</si>
  <si>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</si>
  <si>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</si>
  <si>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</si>
  <si>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</si>
  <si>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</si>
  <si>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</si>
  <si>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</si>
  <si>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</si>
  <si>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</si>
  <si>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</si>
  <si>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</si>
  <si>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</si>
  <si>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</si>
  <si>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</si>
  <si>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</si>
  <si>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</si>
  <si>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</si>
  <si>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</si>
  <si>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</si>
  <si>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</si>
  <si>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</si>
  <si>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</si>
  <si>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</si>
  <si>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</si>
  <si>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</si>
  <si>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</si>
  <si>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</si>
  <si>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</si>
  <si>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</si>
  <si>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</si>
  <si>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</si>
  <si>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</si>
  <si>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</si>
  <si>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</si>
  <si>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</si>
  <si>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</si>
  <si>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</si>
  <si>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</si>
  <si>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</si>
  <si>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</si>
  <si>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</si>
  <si>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</si>
  <si>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</si>
  <si>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</si>
  <si>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</si>
  <si>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</si>
  <si>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</si>
  <si>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</si>
  <si>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</si>
  <si>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</si>
  <si>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</si>
  <si>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</si>
  <si>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</si>
  <si>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</si>
  <si>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</si>
  <si>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</si>
  <si>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</si>
  <si>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</si>
  <si>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</si>
  <si>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</si>
  <si>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</si>
  <si>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</si>
  <si>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</si>
  <si>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</si>
  <si>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</si>
  <si>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</si>
  <si>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</si>
  <si>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</si>
  <si>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</si>
  <si>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</si>
  <si>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</si>
  <si>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</si>
  <si>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</si>
  <si>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</si>
  <si>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</si>
  <si>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</si>
  <si>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</si>
  <si>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</si>
  <si>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</si>
  <si>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</si>
  <si>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</si>
  <si>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</si>
  <si>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</si>
  <si>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</si>
  <si>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</si>
  <si>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</si>
  <si>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</si>
  <si>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</si>
  <si>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</si>
  <si>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</si>
  <si>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</si>
  <si>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</si>
  <si>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</si>
  <si>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</si>
  <si>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</si>
  <si>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</si>
  <si>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</si>
  <si>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</si>
  <si>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</si>
  <si>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</si>
  <si>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</si>
  <si>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</si>
  <si>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</si>
  <si>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</si>
  <si>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</si>
  <si>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</si>
  <si>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</si>
  <si>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</si>
  <si>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</si>
  <si>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</si>
  <si>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</si>
  <si>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</si>
  <si>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</si>
  <si>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</si>
  <si>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</si>
  <si>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</si>
  <si>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</si>
  <si>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</si>
  <si>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</si>
  <si>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</si>
  <si>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</si>
  <si>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</si>
  <si>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</si>
  <si>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</si>
  <si>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</si>
  <si>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</si>
  <si>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</si>
  <si>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</si>
  <si>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</si>
  <si>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</si>
  <si>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</si>
  <si>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</si>
  <si>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</si>
  <si>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</si>
  <si>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</si>
  <si>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</si>
  <si>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</si>
  <si>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</si>
  <si>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</si>
  <si>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</si>
  <si>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</si>
  <si>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</si>
  <si>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</si>
  <si>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</si>
  <si>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</si>
  <si>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</si>
  <si>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</si>
  <si>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</si>
  <si>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</si>
  <si>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</si>
  <si>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</si>
  <si>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</si>
  <si>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</si>
  <si>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</si>
  <si>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</si>
  <si>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</si>
  <si>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</si>
  <si>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</si>
  <si>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</si>
  <si>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</si>
  <si>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</si>
  <si>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</si>
  <si>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</si>
  <si>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</si>
  <si>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</si>
  <si>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</si>
  <si>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</si>
  <si>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</si>
  <si>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</si>
  <si>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</si>
  <si>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</si>
  <si>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</si>
  <si>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</si>
  <si>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</si>
  <si>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</si>
  <si>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</si>
  <si>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</si>
  <si>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</si>
  <si>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</si>
  <si>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</si>
  <si>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</si>
  <si>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</si>
  <si>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</si>
  <si>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</si>
  <si>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</si>
  <si>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</si>
  <si>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</si>
  <si>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</si>
  <si>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</si>
  <si>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</si>
  <si>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</si>
  <si>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</si>
  <si>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</si>
  <si>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</si>
  <si>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</si>
  <si>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</si>
  <si>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</si>
  <si>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</si>
  <si>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</si>
  <si>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</si>
  <si>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</si>
  <si>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</si>
  <si>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</si>
  <si>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</si>
  <si>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</si>
  <si>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</si>
  <si>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</si>
  <si>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</si>
  <si>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</si>
  <si>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</si>
  <si>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</si>
  <si>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</si>
  <si>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</si>
  <si>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</si>
  <si>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</si>
  <si>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</si>
  <si>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</si>
  <si>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</si>
  <si>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</si>
  <si>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</si>
  <si>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</si>
  <si>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</si>
  <si>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</si>
  <si>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</si>
  <si>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</si>
  <si>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</si>
  <si>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</si>
  <si>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</si>
  <si>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</si>
  <si>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</si>
  <si>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</si>
  <si>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</si>
  <si>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</si>
  <si>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</si>
  <si>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</si>
  <si>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</si>
  <si>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</si>
  <si>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</si>
  <si>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</si>
  <si>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</si>
  <si>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</si>
  <si>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</si>
  <si>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</si>
  <si>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</si>
  <si>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</si>
  <si>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</si>
  <si>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</si>
  <si>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</si>
  <si>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</si>
  <si>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</si>
  <si>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</si>
  <si>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</si>
  <si>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</si>
  <si>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</si>
  <si>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</si>
  <si>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</si>
  <si>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</si>
  <si>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</si>
  <si>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</si>
  <si>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</si>
  <si>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</si>
  <si>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</si>
  <si>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</si>
  <si>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</si>
  <si>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</si>
  <si>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</si>
  <si>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</si>
  <si>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</si>
  <si>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</si>
  <si>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</si>
  <si>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</si>
  <si>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</si>
  <si>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</si>
  <si>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</si>
  <si>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</si>
  <si>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</si>
  <si>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</si>
  <si>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</si>
  <si>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</si>
  <si>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</si>
  <si>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</si>
  <si>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</si>
  <si>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</si>
  <si>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</si>
  <si>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</si>
  <si>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</si>
  <si>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</si>
  <si>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</si>
  <si>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</si>
  <si>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</si>
  <si>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</si>
  <si>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</si>
  <si>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</si>
  <si>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</si>
  <si>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</si>
  <si>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</si>
  <si>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</si>
  <si>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</si>
  <si>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</si>
  <si>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</si>
  <si>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</si>
  <si>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</si>
  <si>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</si>
  <si>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</si>
  <si>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</si>
  <si>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</si>
  <si>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</si>
  <si>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</si>
  <si>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</si>
  <si>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</si>
  <si>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</si>
  <si>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</si>
  <si>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</si>
  <si>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</si>
  <si>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</si>
  <si>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</si>
  <si>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</si>
  <si>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</si>
  <si>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</si>
  <si>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</si>
  <si>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</si>
  <si>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</si>
  <si>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</si>
  <si>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</si>
  <si>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</si>
  <si>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</si>
  <si>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</si>
  <si>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</si>
  <si>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</si>
  <si>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</si>
  <si>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</si>
  <si>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</si>
  <si>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</si>
  <si>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</si>
  <si>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</si>
  <si>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</si>
  <si>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</si>
  <si>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</si>
  <si>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</si>
  <si>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</si>
  <si>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</si>
  <si>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</si>
  <si>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</si>
  <si>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</si>
  <si>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</si>
  <si>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</si>
  <si>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</si>
  <si>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</si>
  <si>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</si>
  <si>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</si>
  <si>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</si>
  <si>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</si>
  <si>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</si>
  <si>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</si>
  <si>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</si>
  <si>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</si>
  <si>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</si>
  <si>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</si>
  <si>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</si>
  <si>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</si>
  <si>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</si>
  <si>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</si>
  <si>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</si>
  <si>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</si>
  <si>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</si>
  <si>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</si>
  <si>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</si>
  <si>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</si>
  <si>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</si>
  <si>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</si>
  <si>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</si>
  <si>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</si>
  <si>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</si>
  <si>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</si>
  <si>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</si>
  <si>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</si>
  <si>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</si>
  <si>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</si>
  <si>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</si>
  <si>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</si>
  <si>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</si>
  <si>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</si>
  <si>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</si>
  <si>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</si>
  <si>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</si>
  <si>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</si>
  <si>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</si>
  <si>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</si>
  <si>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</si>
  <si>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</si>
  <si>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</si>
  <si>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</si>
  <si>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</si>
  <si>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</si>
  <si>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</si>
  <si>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</si>
  <si>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</si>
  <si>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</si>
  <si>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</si>
  <si>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</si>
  <si>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</si>
  <si>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</si>
  <si>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</si>
  <si>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</si>
  <si>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</si>
  <si>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</si>
  <si>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</si>
  <si>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</si>
  <si>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</si>
  <si>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</si>
  <si>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</si>
  <si>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</si>
  <si>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</si>
  <si>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</si>
  <si>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</si>
  <si>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</si>
  <si>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</si>
  <si>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</si>
  <si>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</si>
  <si>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</si>
  <si>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</si>
  <si>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</si>
  <si>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</si>
  <si>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</si>
  <si>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</si>
  <si>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</si>
  <si>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</si>
  <si>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</si>
  <si>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</si>
  <si>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</si>
  <si>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</si>
  <si>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</si>
  <si>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</si>
  <si>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</si>
  <si>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</si>
  <si>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</si>
  <si>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</si>
  <si>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</si>
  <si>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</si>
  <si>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</si>
  <si>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</si>
  <si>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</si>
  <si>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</si>
  <si>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</si>
  <si>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</si>
  <si>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</si>
  <si>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</si>
  <si>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</si>
  <si>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</si>
  <si>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</si>
  <si>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</si>
  <si>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</si>
  <si>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</si>
  <si>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</si>
  <si>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</si>
  <si>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</si>
  <si>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</si>
  <si>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</si>
  <si>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</si>
  <si>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</si>
  <si>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</si>
  <si>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</si>
  <si>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</si>
  <si>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</si>
  <si>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</si>
  <si>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</si>
  <si>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</si>
  <si>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</si>
  <si>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</si>
  <si>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</si>
  <si>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</si>
  <si>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</si>
  <si>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</si>
  <si>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</si>
  <si>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</si>
  <si>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</si>
  <si>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</si>
  <si>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</si>
  <si>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</si>
  <si>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</si>
  <si>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</si>
  <si>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</si>
  <si>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</si>
  <si>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</si>
  <si>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</si>
  <si>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</si>
  <si>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</si>
  <si>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</si>
  <si>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</si>
  <si>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</si>
  <si>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</si>
  <si>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</si>
  <si>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</si>
  <si>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</si>
  <si>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</si>
  <si>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</si>
  <si>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</si>
  <si>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</si>
  <si>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</si>
  <si>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</si>
  <si>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</si>
  <si>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</si>
  <si>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</si>
  <si>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</si>
  <si>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</si>
  <si>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</si>
  <si>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</si>
  <si>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</si>
  <si>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</si>
  <si>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</si>
  <si>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</si>
  <si>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</si>
  <si>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</si>
  <si>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</si>
  <si>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</si>
  <si>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</si>
  <si>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</si>
  <si>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</si>
  <si>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</si>
  <si>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</si>
  <si>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</si>
  <si>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</si>
  <si>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</si>
  <si>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</si>
  <si>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</si>
  <si>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</si>
  <si>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</si>
  <si>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</si>
  <si>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</si>
  <si>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</si>
  <si>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</si>
  <si>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</si>
  <si>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</si>
  <si>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</si>
  <si>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</si>
  <si>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</si>
  <si>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</si>
  <si>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</si>
  <si>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</si>
  <si>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</si>
  <si>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</si>
  <si>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</si>
  <si>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</si>
  <si>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</si>
  <si>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</si>
  <si>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</si>
  <si>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</si>
  <si>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</si>
  <si>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</si>
  <si>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</si>
  <si>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</si>
  <si>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</si>
  <si>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</si>
  <si>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</si>
  <si>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</si>
  <si>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</si>
  <si>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</si>
  <si>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</si>
  <si>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</si>
  <si>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</si>
  <si>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</si>
  <si>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</si>
  <si>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</si>
  <si>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</si>
  <si>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</si>
  <si>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</si>
  <si>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</si>
  <si>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</si>
  <si>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</si>
  <si>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</si>
  <si>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</si>
  <si>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</si>
  <si>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</si>
  <si>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</si>
  <si>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</si>
  <si>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</si>
  <si>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</si>
  <si>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</si>
  <si>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</si>
  <si>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</si>
  <si>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</si>
  <si>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</si>
  <si>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</si>
  <si>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</si>
  <si>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</si>
  <si>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</si>
  <si>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</si>
  <si>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</si>
  <si>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</si>
  <si>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</si>
  <si>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</si>
  <si>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</si>
  <si>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</si>
  <si>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</si>
  <si>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</si>
  <si>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</si>
  <si>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</si>
  <si>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</si>
  <si>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</si>
  <si>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</si>
  <si>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</si>
  <si>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</si>
  <si>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</si>
  <si>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</si>
  <si>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</si>
  <si>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</si>
  <si>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</si>
  <si>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</si>
  <si>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</si>
  <si>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</si>
  <si>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</si>
  <si>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</si>
  <si>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</si>
  <si>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</si>
  <si>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</si>
  <si>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</si>
  <si>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</si>
  <si>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</si>
  <si>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</si>
  <si>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</si>
  <si>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</si>
  <si>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</si>
  <si>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</si>
  <si>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</si>
  <si>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</si>
  <si>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</si>
  <si>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</si>
  <si>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</si>
  <si>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</si>
  <si>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</si>
  <si>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</si>
  <si>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</si>
  <si>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</si>
  <si>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</si>
  <si>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</si>
  <si>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</si>
  <si>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</si>
  <si>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</si>
  <si>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</si>
  <si>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</si>
  <si>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</si>
  <si>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</si>
  <si>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</si>
  <si>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</si>
  <si>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</si>
  <si>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</si>
  <si>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</si>
  <si>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</si>
  <si>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</si>
  <si>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</si>
  <si>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</si>
  <si>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</si>
  <si>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</si>
  <si>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</si>
  <si>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</si>
  <si>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</si>
  <si>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</si>
  <si>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</si>
  <si>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</si>
  <si>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</si>
  <si>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</si>
  <si>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</si>
  <si>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</si>
  <si>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</si>
  <si>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</si>
  <si>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</si>
  <si>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</si>
  <si>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</si>
  <si>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</si>
  <si>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</si>
  <si>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</si>
  <si>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</si>
  <si>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</si>
  <si>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</si>
  <si>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</si>
  <si>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</si>
  <si>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</si>
  <si>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</si>
  <si>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</si>
  <si>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</si>
  <si>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</si>
  <si>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</si>
  <si>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</si>
  <si>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</si>
  <si>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</si>
  <si>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</si>
  <si>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</si>
  <si>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</si>
  <si>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</si>
  <si>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</si>
  <si>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</si>
  <si>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</si>
  <si>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</si>
  <si>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</si>
  <si>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</si>
  <si>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</si>
  <si>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</si>
  <si>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</si>
  <si>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</si>
  <si>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</si>
  <si>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</si>
  <si>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</si>
  <si>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</si>
  <si>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</si>
  <si>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</si>
  <si>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</si>
  <si>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</si>
  <si>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</si>
  <si>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</si>
  <si>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</si>
  <si>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</si>
  <si>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</si>
  <si>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</si>
  <si>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</si>
  <si>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</si>
  <si>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</si>
  <si>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</si>
  <si>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</si>
  <si>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</si>
  <si>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</si>
  <si>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</si>
  <si>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</si>
  <si>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</si>
  <si>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</si>
  <si>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</si>
  <si>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</si>
  <si>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</si>
  <si>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</si>
  <si>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</si>
  <si>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</si>
  <si>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</si>
  <si>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</si>
  <si>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</si>
  <si>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</si>
  <si>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</si>
  <si>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</si>
  <si>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</si>
  <si>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</si>
  <si>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</si>
  <si>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</si>
  <si>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</si>
  <si>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</si>
  <si>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</si>
  <si>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</si>
  <si>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</si>
  <si>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</si>
  <si>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</si>
  <si>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</si>
  <si>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</si>
  <si>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</si>
  <si>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</si>
  <si>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</si>
  <si>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</si>
  <si>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</si>
  <si>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</si>
  <si>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</si>
  <si>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</si>
  <si>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</si>
  <si>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</si>
  <si>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</si>
  <si>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</si>
  <si>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</si>
  <si>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</si>
  <si>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</si>
  <si>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</si>
  <si>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</si>
  <si>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</si>
  <si>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</si>
  <si>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</si>
  <si>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</si>
  <si>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</si>
  <si>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</si>
  <si>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</si>
  <si>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</si>
  <si>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</si>
  <si>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</si>
  <si>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</si>
  <si>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</si>
  <si>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</si>
  <si>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</si>
  <si>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</si>
  <si>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</si>
  <si>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</si>
  <si>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</si>
  <si>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</si>
  <si>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</si>
  <si>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</si>
  <si>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</si>
  <si>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</si>
  <si>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</si>
  <si>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</si>
  <si>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</si>
  <si>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</si>
  <si>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</si>
  <si>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</si>
  <si>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</si>
  <si>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</si>
  <si>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</si>
  <si>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</si>
  <si>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</si>
  <si>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</si>
  <si>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</si>
  <si>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</si>
  <si>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</si>
  <si>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</si>
  <si>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</si>
  <si>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</si>
  <si>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</si>
  <si>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</si>
  <si>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</si>
  <si>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</si>
  <si>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</si>
  <si>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</si>
  <si>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</si>
  <si>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</si>
  <si>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</si>
  <si>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</si>
  <si>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</si>
  <si>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</si>
  <si>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</si>
  <si>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</si>
  <si>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</si>
  <si>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</si>
  <si>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</si>
  <si>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</si>
  <si>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</si>
  <si>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</si>
  <si>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</si>
  <si>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</si>
  <si>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</si>
  <si>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</si>
  <si>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</si>
  <si>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</si>
  <si>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</si>
  <si>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</si>
  <si>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</si>
  <si>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</si>
  <si>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</si>
  <si>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</si>
  <si>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</si>
  <si>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</si>
  <si>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</si>
  <si>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</si>
  <si>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</si>
  <si>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</si>
  <si>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</si>
  <si>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</si>
  <si>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</si>
  <si>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</si>
  <si>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</si>
  <si>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</si>
  <si>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</si>
  <si>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</si>
  <si>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</si>
  <si>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</si>
  <si>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</si>
  <si>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</si>
  <si>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</si>
  <si>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</si>
  <si>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</si>
  <si>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</si>
  <si>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</si>
  <si>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</si>
  <si>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</si>
  <si>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</si>
  <si>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</si>
  <si>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</si>
  <si>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</si>
  <si>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</si>
  <si>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</si>
  <si>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</si>
  <si>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</si>
  <si>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</si>
  <si>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</si>
  <si>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</si>
  <si>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</si>
  <si>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</si>
  <si>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</si>
  <si>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</si>
  <si>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</si>
  <si>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</si>
  <si>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</si>
  <si>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</si>
  <si>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</si>
  <si>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</si>
  <si>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</si>
  <si>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</si>
  <si>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</si>
  <si>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</si>
  <si>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</si>
  <si>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</si>
  <si>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</si>
  <si>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</si>
  <si>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</si>
  <si>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</si>
  <si>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</si>
  <si>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</si>
  <si>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</si>
  <si>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</si>
  <si>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</si>
  <si>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</si>
  <si>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</si>
  <si>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</si>
  <si>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</si>
  <si>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</si>
  <si>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</si>
  <si>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</si>
  <si>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</si>
  <si>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</si>
  <si>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</si>
  <si>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</si>
  <si>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</si>
  <si>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</si>
  <si>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</si>
  <si>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</si>
  <si>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</si>
  <si>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</si>
  <si>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</si>
  <si>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</si>
  <si>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</si>
  <si>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</si>
  <si>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</si>
  <si>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</si>
  <si>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</si>
  <si>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</si>
  <si>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</si>
  <si>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</si>
  <si>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</si>
  <si>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</si>
  <si>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</si>
  <si>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</si>
  <si>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</si>
  <si>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</si>
  <si>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</si>
  <si>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</si>
  <si>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</si>
  <si>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</si>
  <si>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</si>
  <si>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</si>
  <si>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</si>
  <si>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</si>
  <si>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</si>
  <si>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</si>
  <si>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</si>
  <si>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</si>
  <si>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</si>
  <si>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</si>
  <si>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</si>
  <si>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</si>
  <si>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</si>
  <si>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</si>
  <si>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</si>
  <si>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</si>
  <si>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</si>
  <si>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</si>
  <si>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</si>
  <si>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</si>
  <si>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</si>
  <si>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</si>
  <si>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</si>
  <si>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</si>
  <si>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</si>
  <si>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</si>
  <si>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</si>
  <si>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</si>
  <si>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</si>
  <si>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</si>
  <si>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</si>
  <si>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</si>
  <si>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</si>
  <si>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</si>
  <si>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</si>
  <si>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</si>
  <si>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</si>
  <si>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</si>
  <si>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</si>
  <si>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</si>
  <si>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</si>
  <si>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</si>
  <si>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</si>
  <si>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</si>
  <si>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</si>
  <si>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</si>
  <si>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</si>
  <si>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</si>
  <si>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</si>
  <si>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</si>
  <si>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</si>
  <si>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</si>
  <si>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</si>
  <si>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</si>
  <si>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</si>
  <si>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</si>
  <si>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</si>
  <si>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</si>
  <si>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</si>
  <si>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</si>
  <si>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</si>
  <si>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</si>
  <si>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</si>
  <si>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</si>
  <si>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</si>
  <si>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</si>
  <si>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</si>
  <si>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</si>
  <si>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</si>
  <si>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</si>
  <si>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</si>
  <si>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</si>
  <si>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</si>
  <si>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</si>
  <si>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</si>
  <si>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</si>
  <si>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</si>
  <si>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</si>
  <si>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</si>
  <si>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</si>
  <si>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</si>
  <si>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</si>
  <si>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</si>
  <si>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</si>
  <si>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</si>
  <si>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</si>
  <si>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</si>
  <si>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</si>
  <si>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</si>
  <si>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</si>
  <si>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</si>
  <si>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</si>
  <si>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</si>
  <si>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</si>
  <si>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</si>
  <si>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</si>
  <si>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</si>
  <si>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</si>
  <si>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</si>
  <si>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</si>
  <si>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</si>
  <si>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</si>
  <si>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</si>
  <si>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</si>
  <si>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</si>
  <si>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</si>
  <si>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</si>
  <si>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</si>
  <si>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</si>
  <si>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</si>
  <si>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</si>
  <si>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</si>
  <si>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</si>
  <si>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</si>
  <si>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</si>
  <si>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</si>
  <si>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</si>
  <si>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</si>
  <si>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</si>
  <si>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</si>
  <si>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</si>
  <si>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</si>
  <si>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</si>
  <si>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</si>
  <si>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</si>
  <si>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</si>
  <si>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</si>
  <si>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</si>
  <si>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</si>
  <si>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</si>
  <si>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</si>
  <si>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</si>
  <si>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</si>
  <si>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</si>
  <si>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</si>
  <si>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</si>
  <si>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</si>
  <si>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</si>
  <si>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</si>
  <si>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</si>
  <si>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</si>
  <si>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</si>
  <si>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</si>
  <si>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</si>
  <si>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</si>
  <si>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</si>
  <si>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</si>
  <si>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</si>
  <si>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</si>
  <si>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</si>
  <si>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</si>
  <si>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</si>
  <si>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</si>
  <si>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</si>
  <si>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</si>
  <si>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</si>
  <si>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</si>
  <si>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</si>
  <si>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</si>
  <si>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</si>
  <si>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</si>
  <si>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</si>
  <si>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</si>
  <si>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</si>
  <si>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</si>
  <si>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</si>
  <si>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</si>
  <si>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</si>
  <si>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</si>
  <si>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</si>
  <si>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</si>
  <si>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</si>
  <si>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</si>
  <si>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</si>
  <si>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</si>
  <si>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</si>
  <si>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</si>
  <si>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</si>
  <si>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</si>
  <si>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</si>
  <si>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</si>
  <si>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</si>
  <si>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</si>
  <si>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</si>
  <si>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</si>
  <si>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</si>
  <si>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</si>
  <si>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</si>
  <si>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</si>
  <si>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</si>
  <si>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</si>
  <si>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</si>
  <si>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</si>
  <si>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</si>
  <si>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</si>
  <si>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</si>
  <si>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</si>
  <si>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</si>
  <si>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</si>
  <si>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</si>
  <si>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</si>
  <si>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</si>
  <si>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</si>
  <si>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</si>
  <si>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</si>
  <si>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</si>
  <si>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</si>
  <si>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</si>
  <si>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</si>
  <si>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</si>
  <si>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</si>
  <si>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</si>
  <si>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</si>
  <si>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</si>
  <si>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</si>
  <si>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</si>
  <si>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</si>
  <si>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</si>
  <si>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</si>
  <si>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</si>
  <si>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</si>
  <si>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</si>
  <si>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</si>
  <si>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</si>
  <si>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</si>
  <si>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</si>
  <si>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</si>
  <si>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</si>
  <si>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</si>
  <si>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</si>
  <si>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</si>
  <si>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</si>
  <si>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</si>
  <si>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</si>
  <si>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</si>
  <si>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</si>
  <si>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</si>
  <si>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</si>
  <si>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</si>
  <si>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</si>
  <si>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</si>
  <si>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</si>
  <si>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</si>
  <si>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</si>
  <si>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</si>
  <si>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</si>
  <si>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</si>
  <si>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</si>
  <si>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</si>
  <si>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</si>
  <si>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</si>
  <si>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</si>
  <si>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</si>
  <si>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</si>
  <si>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</si>
  <si>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</si>
  <si>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</si>
  <si>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</si>
  <si>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</si>
  <si>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</si>
  <si>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</si>
  <si>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</si>
  <si>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</si>
  <si>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</si>
  <si>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</si>
  <si>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</si>
  <si>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</si>
  <si>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</si>
  <si>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</si>
  <si>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</si>
  <si>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</si>
  <si>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</si>
  <si>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</si>
  <si>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</si>
  <si>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</si>
  <si>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</si>
  <si>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</si>
  <si>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</si>
  <si>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</si>
  <si>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</si>
  <si>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</si>
  <si>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</si>
  <si>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</si>
  <si>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</si>
  <si>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</si>
  <si>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</si>
  <si>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</si>
  <si>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</si>
  <si>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</si>
  <si>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</si>
  <si>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</si>
  <si>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</si>
  <si>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</si>
  <si>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</si>
  <si>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</si>
  <si>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</si>
  <si>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</si>
  <si>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</si>
  <si>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</si>
  <si>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</si>
  <si>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</si>
  <si>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</si>
  <si>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</si>
  <si>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</si>
  <si>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</si>
  <si>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</si>
  <si>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</si>
  <si>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</si>
  <si>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</si>
  <si>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</si>
  <si>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</si>
  <si>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</si>
  <si>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</si>
  <si>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</si>
  <si>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</si>
  <si>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</si>
  <si>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</si>
  <si>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</si>
  <si>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</si>
  <si>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</si>
  <si>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</si>
  <si>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</si>
  <si>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</si>
  <si>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</si>
  <si>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</si>
  <si>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</si>
  <si>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</si>
  <si>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</si>
  <si>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</si>
  <si>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</si>
  <si>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</si>
  <si>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</si>
  <si>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</si>
  <si>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</si>
  <si>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</si>
  <si>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</si>
  <si>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</si>
  <si>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</si>
  <si>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</si>
  <si>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</si>
  <si>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</si>
  <si>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</si>
  <si>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</si>
  <si>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</si>
  <si>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</si>
  <si>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</si>
  <si>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</si>
  <si>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</si>
  <si>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</si>
  <si>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</si>
  <si>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</si>
  <si>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</si>
  <si>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</si>
  <si>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</si>
  <si>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</si>
  <si>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</si>
  <si>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</si>
  <si>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</si>
  <si>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</si>
  <si>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</si>
  <si>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</si>
  <si>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</si>
  <si>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</si>
  <si>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</si>
  <si>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</si>
  <si>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</si>
  <si>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</si>
  <si>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</si>
  <si>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</si>
  <si>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</si>
  <si>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</si>
  <si>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</si>
  <si>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</si>
  <si>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</si>
  <si>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</si>
  <si>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</si>
  <si>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</si>
  <si>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</si>
  <si>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</si>
  <si>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</si>
  <si>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</si>
  <si>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</si>
  <si>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</si>
  <si>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</si>
  <si>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</si>
  <si>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</si>
  <si>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</si>
  <si>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</si>
  <si>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</si>
  <si>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</si>
  <si>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</si>
  <si>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</si>
  <si>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</si>
  <si>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</si>
  <si>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</si>
  <si>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</si>
  <si>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</si>
  <si>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</si>
  <si>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</si>
  <si>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</si>
  <si>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</si>
  <si>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</si>
  <si>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</si>
  <si>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</si>
  <si>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</si>
  <si>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</si>
  <si>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</si>
  <si>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</si>
  <si>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</si>
  <si>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</si>
  <si>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</si>
  <si>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</si>
  <si>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</si>
  <si>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</si>
  <si>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</si>
  <si>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</si>
  <si>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</si>
  <si>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</si>
  <si>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</si>
  <si>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</si>
  <si>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</si>
  <si>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</si>
  <si>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</si>
  <si>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</si>
  <si>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</si>
  <si>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</si>
  <si>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</si>
  <si>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</si>
  <si>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</si>
  <si>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</si>
  <si>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</si>
  <si>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</si>
  <si>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</si>
  <si>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</si>
  <si>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</si>
  <si>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</si>
  <si>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</si>
  <si>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</si>
  <si>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</si>
  <si>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</si>
  <si>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</si>
  <si>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</si>
  <si>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</si>
  <si>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</si>
  <si>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</si>
  <si>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</si>
  <si>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</si>
  <si>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</si>
  <si>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</si>
  <si>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</si>
  <si>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</si>
  <si>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</si>
  <si>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</si>
  <si>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</si>
  <si>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</si>
  <si>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</si>
  <si>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</si>
  <si>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</si>
  <si>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</si>
  <si>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</si>
  <si>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</si>
  <si>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</si>
  <si>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</si>
  <si>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</si>
  <si>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</si>
  <si>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</si>
  <si>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</si>
  <si>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</si>
  <si>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</si>
  <si>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</si>
  <si>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</si>
  <si>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</si>
  <si>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</si>
  <si>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</si>
  <si>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</si>
  <si>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</si>
  <si>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</si>
  <si>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</si>
  <si>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</si>
  <si>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</si>
  <si>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</si>
  <si>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</si>
  <si>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</si>
  <si>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</si>
  <si>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</si>
  <si>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</si>
  <si>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</si>
  <si>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</si>
  <si>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</si>
  <si>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</si>
  <si>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</si>
  <si>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</si>
  <si>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</si>
  <si>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</si>
  <si>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</si>
  <si>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</si>
  <si>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</si>
  <si>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</si>
  <si>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</si>
  <si>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</si>
  <si>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</si>
  <si>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</si>
  <si>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</si>
  <si>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</si>
  <si>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</si>
  <si>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</si>
  <si>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</si>
  <si>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</si>
  <si>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</si>
  <si>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</si>
  <si>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</si>
  <si>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</si>
  <si>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</si>
  <si>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</si>
  <si>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</si>
  <si>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</si>
  <si>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</si>
  <si>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</si>
  <si>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</si>
  <si>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</si>
  <si>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</si>
  <si>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</si>
  <si>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</si>
  <si>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</si>
  <si>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</si>
  <si>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</si>
  <si>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</si>
  <si>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</si>
  <si>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</si>
  <si>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</si>
  <si>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</si>
  <si>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</si>
  <si>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</si>
  <si>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</si>
  <si>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</si>
  <si>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</si>
  <si>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</si>
  <si>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</si>
  <si>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</si>
  <si>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</si>
  <si>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</si>
  <si>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</si>
  <si>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</si>
  <si>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</si>
  <si>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</si>
  <si>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</si>
  <si>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</si>
  <si>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</si>
  <si>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</si>
  <si>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</si>
  <si>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</si>
  <si>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</si>
  <si>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</si>
  <si>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</si>
  <si>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</si>
  <si>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</si>
  <si>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</si>
  <si>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</si>
  <si>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</si>
  <si>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</si>
  <si>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</si>
  <si>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</si>
  <si>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</si>
  <si>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</si>
  <si>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</si>
  <si>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</si>
  <si>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</si>
  <si>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</si>
  <si>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</si>
  <si>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</si>
  <si>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</si>
  <si>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</si>
  <si>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</si>
  <si>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</si>
  <si>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</si>
  <si>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</si>
  <si>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</si>
  <si>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</si>
  <si>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</si>
  <si>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</si>
  <si>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</si>
  <si>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</si>
  <si>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</si>
  <si>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</si>
  <si>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</si>
  <si>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</si>
  <si>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</si>
  <si>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</si>
  <si>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</si>
  <si>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</si>
  <si>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</si>
  <si>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</si>
  <si>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</si>
  <si>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</si>
  <si>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</si>
  <si>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</si>
  <si>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</si>
  <si>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</si>
  <si>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</si>
  <si>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</si>
  <si>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</si>
  <si>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</si>
  <si>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</si>
  <si>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</si>
  <si>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</si>
  <si>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</si>
  <si>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</si>
  <si>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</si>
  <si>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</si>
  <si>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</si>
  <si>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</si>
  <si>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</si>
  <si>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</si>
  <si>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</si>
  <si>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</si>
  <si>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</si>
  <si>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</si>
  <si>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</si>
  <si>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</si>
  <si>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</si>
  <si>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</si>
  <si>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</si>
  <si>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</si>
  <si>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</si>
  <si>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</si>
  <si>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</si>
  <si>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</si>
  <si>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</si>
  <si>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</si>
  <si>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</si>
  <si>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</si>
  <si>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</si>
  <si>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</si>
  <si>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</si>
  <si>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</si>
  <si>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</si>
  <si>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</si>
  <si>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</si>
  <si>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</si>
  <si>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</si>
  <si>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</si>
  <si>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</si>
  <si>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</si>
  <si>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</si>
  <si>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</si>
  <si>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</si>
  <si>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</si>
  <si>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</si>
  <si>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</si>
  <si>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</si>
  <si>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</si>
  <si>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</si>
  <si>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</si>
  <si>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</si>
  <si>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</si>
  <si>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</si>
  <si>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</si>
  <si>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</si>
  <si>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</si>
  <si>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</si>
  <si>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</si>
  <si>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</si>
  <si>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</si>
  <si>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</si>
  <si>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</si>
  <si>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</si>
  <si>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</si>
  <si>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</si>
  <si>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</si>
  <si>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</si>
  <si>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</si>
  <si>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</si>
  <si>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</si>
  <si>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</si>
  <si>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</si>
  <si>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</si>
  <si>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</si>
  <si>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</si>
  <si>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</si>
  <si>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</si>
  <si>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</si>
  <si>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</si>
  <si>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</si>
  <si>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</si>
  <si>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</si>
  <si>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</si>
  <si>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</si>
  <si>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</si>
  <si>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</si>
  <si>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</si>
  <si>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</si>
  <si>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</si>
  <si>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</si>
  <si>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</si>
  <si>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</si>
  <si>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</si>
  <si>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</si>
  <si>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</si>
  <si>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</si>
  <si>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</si>
  <si>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</si>
  <si>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</si>
  <si>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</si>
  <si>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</si>
  <si>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</si>
  <si>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</si>
  <si>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</si>
  <si>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</si>
  <si>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</si>
  <si>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</si>
  <si>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</si>
  <si>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</si>
  <si>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</si>
  <si>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</si>
  <si>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</si>
  <si>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</si>
  <si>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</si>
  <si>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</si>
  <si>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</si>
  <si>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</si>
  <si>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</si>
  <si>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</si>
  <si>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</si>
  <si>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</si>
  <si>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</si>
  <si>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</si>
  <si>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</si>
  <si>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</si>
  <si>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</si>
  <si>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</si>
  <si>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</si>
  <si>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</si>
  <si>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</si>
  <si>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</si>
  <si>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</si>
  <si>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</si>
  <si>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</si>
  <si>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</si>
  <si>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</si>
  <si>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</si>
  <si>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</si>
  <si>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</si>
  <si>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</si>
  <si>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</si>
  <si>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</si>
  <si>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</si>
  <si>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</si>
  <si>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</si>
  <si>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</si>
  <si>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</si>
  <si>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</si>
  <si>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</si>
  <si>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</si>
  <si>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</si>
  <si>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</si>
  <si>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</si>
  <si>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</si>
  <si>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</si>
  <si>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</si>
  <si>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</si>
  <si>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</si>
  <si>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</si>
  <si>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</si>
  <si>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</si>
  <si>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</si>
  <si>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</si>
  <si>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</si>
  <si>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</si>
  <si>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</si>
  <si>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</si>
  <si>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</si>
  <si>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</si>
  <si>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</si>
  <si>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</si>
  <si>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</si>
  <si>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</si>
  <si>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</si>
  <si>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</si>
  <si>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</si>
  <si>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</si>
  <si>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</si>
  <si>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</si>
  <si>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</si>
  <si>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</si>
  <si>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</si>
  <si>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</si>
  <si>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</si>
  <si>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</si>
  <si>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</si>
  <si>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</si>
  <si>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</si>
  <si>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</si>
  <si>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</si>
  <si>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</si>
  <si>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</si>
  <si>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</si>
  <si>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</si>
  <si>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</si>
  <si>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</si>
  <si>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</si>
  <si>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</si>
  <si>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</si>
  <si>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</si>
  <si>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</si>
  <si>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</si>
  <si>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</si>
  <si>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</si>
  <si>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</si>
  <si>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</si>
  <si>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</si>
  <si>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</si>
  <si>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</si>
  <si>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</si>
  <si>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</si>
  <si>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</si>
  <si>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</si>
  <si>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</si>
  <si>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</si>
  <si>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</si>
  <si>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</si>
  <si>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</si>
  <si>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</si>
  <si>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</si>
  <si>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</si>
  <si>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</si>
  <si>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</si>
  <si>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</si>
  <si>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</si>
  <si>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</si>
  <si>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</si>
  <si>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</si>
  <si>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</si>
  <si>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</si>
  <si>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</si>
  <si>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</si>
  <si>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</si>
  <si>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</si>
  <si>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</si>
  <si>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</si>
  <si>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</si>
  <si>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</si>
  <si>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</si>
  <si>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</si>
  <si>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</si>
  <si>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</si>
  <si>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</si>
  <si>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</si>
  <si>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</si>
  <si>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</si>
  <si>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</si>
  <si>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</si>
  <si>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</si>
  <si>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</si>
  <si>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</si>
  <si>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</si>
  <si>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</si>
  <si>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</si>
  <si>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</si>
  <si>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</si>
  <si>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</si>
  <si>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</si>
  <si>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</si>
  <si>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</si>
  <si>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</si>
  <si>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</si>
  <si>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</si>
  <si>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</si>
  <si>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</si>
  <si>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</si>
  <si>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</si>
  <si>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</si>
  <si>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</si>
  <si>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</si>
  <si>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</si>
  <si>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</si>
  <si>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</si>
  <si>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</si>
  <si>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</si>
  <si>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</si>
  <si>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</si>
  <si>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</si>
  <si>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</si>
  <si>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</si>
  <si>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</si>
  <si>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</si>
  <si>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</si>
  <si>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</si>
  <si>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</si>
  <si>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</si>
  <si>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</si>
  <si>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</si>
  <si>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</si>
  <si>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</si>
  <si>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</si>
  <si>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</si>
  <si>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</si>
  <si>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</si>
  <si>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</si>
  <si>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</si>
  <si>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</si>
  <si>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</si>
  <si>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</si>
  <si>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</si>
  <si>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</si>
  <si>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</si>
  <si>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</si>
  <si>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</si>
  <si>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</si>
  <si>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</si>
  <si>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</si>
  <si>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</si>
  <si>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</si>
  <si>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</si>
  <si>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</si>
  <si>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</si>
  <si>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</si>
  <si>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</si>
  <si>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</si>
  <si>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</si>
  <si>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</si>
  <si>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</si>
  <si>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</si>
  <si>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</si>
  <si>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</si>
  <si>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</si>
  <si>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</si>
  <si>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</si>
  <si>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</si>
  <si>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</si>
  <si>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</si>
  <si>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</si>
  <si>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</si>
  <si>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</si>
  <si>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</si>
  <si>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</si>
  <si>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</si>
  <si>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</si>
  <si>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</si>
  <si>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</si>
  <si>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</si>
  <si>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</si>
  <si>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</si>
  <si>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</si>
  <si>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</si>
  <si>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</si>
  <si>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</si>
  <si>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</si>
  <si>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</si>
  <si>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</si>
  <si>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</si>
  <si>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</si>
  <si>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</si>
  <si>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</si>
  <si>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</si>
  <si>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</si>
  <si>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</si>
  <si>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</si>
  <si>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</si>
  <si>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</si>
  <si>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</si>
  <si>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</si>
  <si>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</si>
  <si>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</si>
  <si>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</si>
  <si>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</si>
  <si>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</si>
  <si>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</si>
  <si>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</si>
  <si>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</si>
  <si>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</si>
  <si>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</si>
  <si>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</si>
  <si>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</si>
  <si>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</si>
  <si>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</si>
  <si>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</si>
  <si>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</si>
  <si>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</si>
  <si>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</si>
  <si>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</si>
  <si>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</si>
  <si>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</si>
  <si>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</si>
  <si>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</si>
  <si>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</si>
  <si>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</si>
  <si>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</si>
  <si>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</si>
  <si>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</si>
  <si>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</si>
  <si>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</si>
  <si>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</si>
  <si>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</si>
  <si>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</si>
  <si>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</si>
  <si>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</si>
  <si>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</si>
  <si>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</si>
  <si>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</si>
  <si>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</si>
  <si>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</si>
  <si>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</si>
  <si>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</si>
  <si>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</si>
  <si>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</si>
  <si>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</si>
  <si>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</si>
  <si>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</si>
  <si>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</si>
  <si>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</si>
  <si>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</si>
  <si>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</si>
  <si>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</si>
  <si>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</si>
  <si>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</si>
  <si>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</si>
  <si>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</si>
  <si>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</si>
  <si>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</si>
  <si>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</si>
  <si>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</si>
  <si>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</si>
  <si>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</si>
  <si>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</si>
  <si>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</si>
  <si>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</si>
  <si>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</si>
  <si>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</si>
  <si>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</si>
  <si>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</si>
  <si>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</si>
  <si>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</si>
  <si>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</si>
  <si>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</si>
  <si>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</si>
  <si>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</si>
  <si>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</si>
  <si>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</si>
  <si>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</si>
  <si>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</si>
  <si>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</si>
  <si>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</si>
  <si>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</si>
  <si>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</si>
  <si>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</si>
  <si>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</si>
  <si>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</si>
  <si>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</si>
  <si>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</si>
  <si>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</si>
  <si>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</si>
  <si>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</si>
  <si>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</si>
  <si>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</si>
  <si>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</si>
  <si>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</si>
  <si>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</si>
  <si>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</si>
  <si>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</si>
  <si>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</si>
  <si>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</si>
  <si>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</si>
  <si>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</si>
  <si>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</si>
  <si>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</si>
  <si>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</si>
  <si>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</si>
  <si>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</si>
  <si>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</si>
  <si>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</si>
  <si>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</si>
  <si>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</si>
  <si>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</si>
  <si>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</si>
  <si>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</si>
  <si>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</si>
  <si>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</si>
  <si>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</si>
  <si>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</si>
  <si>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</si>
  <si>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</si>
  <si>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</si>
  <si>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</si>
  <si>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</si>
  <si>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</si>
  <si>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</si>
  <si>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</si>
  <si>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</si>
  <si>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</si>
  <si>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</si>
  <si>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</si>
  <si>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</si>
  <si>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</si>
  <si>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</si>
  <si>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</si>
  <si>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</si>
  <si>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</si>
  <si>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</si>
  <si>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</si>
  <si>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</si>
  <si>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</si>
  <si>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</si>
  <si>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</si>
  <si>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</si>
  <si>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</si>
  <si>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</si>
  <si>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</si>
  <si>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</si>
  <si>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</si>
  <si>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</si>
  <si>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</si>
  <si>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</si>
  <si>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</si>
  <si>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</si>
  <si>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</si>
  <si>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</si>
  <si>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</si>
  <si>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</si>
  <si>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</si>
  <si>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</si>
  <si>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</si>
  <si>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</si>
  <si>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</si>
  <si>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</si>
  <si>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</si>
  <si>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</si>
  <si>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</si>
  <si>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</si>
  <si>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</si>
  <si>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</si>
  <si>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</si>
  <si>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</si>
  <si>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</si>
  <si>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</si>
  <si>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</si>
  <si>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</si>
  <si>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</si>
  <si>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</si>
  <si>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</si>
  <si>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</si>
  <si>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</si>
  <si>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</si>
  <si>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</si>
  <si>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</si>
  <si>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</si>
  <si>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</si>
  <si>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</si>
  <si>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</si>
  <si>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</si>
  <si>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</si>
  <si>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</si>
  <si>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</si>
  <si>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</si>
  <si>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</si>
  <si>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</si>
  <si>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</si>
  <si>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</si>
  <si>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</si>
  <si>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</si>
  <si>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</si>
  <si>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</si>
  <si>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</si>
  <si>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</si>
  <si>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</si>
  <si>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</si>
  <si>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</si>
  <si>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</si>
  <si>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</si>
  <si>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</si>
  <si>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</si>
  <si>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</si>
  <si>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</si>
  <si>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</si>
  <si>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</si>
  <si>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</si>
  <si>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</si>
  <si>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</si>
  <si>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</si>
  <si>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</si>
  <si>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</si>
  <si>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</si>
  <si>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</si>
  <si>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</si>
  <si>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</si>
  <si>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</si>
  <si>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</si>
  <si>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</si>
  <si>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</si>
  <si>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</si>
  <si>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</si>
  <si>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</si>
  <si>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</si>
  <si>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</si>
  <si>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</si>
  <si>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</si>
  <si>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</si>
  <si>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</si>
  <si>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</si>
  <si>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</si>
  <si>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</si>
  <si>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</si>
  <si>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</si>
  <si>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</si>
  <si>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</si>
  <si>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</si>
  <si>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</si>
  <si>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</si>
  <si>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</si>
  <si>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</si>
  <si>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</si>
  <si>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</si>
  <si>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</si>
  <si>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</si>
  <si>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</si>
  <si>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</si>
  <si>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</si>
  <si>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</si>
  <si>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</si>
  <si>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</si>
  <si>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</si>
  <si>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</si>
  <si>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</si>
  <si>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</si>
  <si>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</si>
  <si>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</si>
  <si>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</si>
  <si>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</si>
  <si>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</si>
  <si>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</si>
  <si>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</si>
  <si>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</si>
  <si>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</si>
  <si>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</si>
  <si>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</si>
  <si>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</si>
  <si>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</si>
  <si>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</si>
  <si>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</si>
  <si>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</si>
  <si>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</si>
  <si>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</si>
  <si>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</si>
  <si>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</si>
  <si>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</si>
  <si>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</si>
  <si>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</si>
  <si>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</si>
  <si>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</si>
  <si>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</si>
  <si>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</si>
  <si>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</si>
  <si>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</si>
  <si>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</si>
  <si>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</si>
  <si>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</si>
  <si>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</si>
  <si>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</si>
  <si>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</si>
  <si>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</si>
  <si>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</si>
  <si>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</si>
  <si>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</si>
  <si>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</si>
  <si>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</si>
  <si>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</si>
  <si>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</si>
  <si>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</si>
  <si>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</si>
  <si>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</si>
  <si>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</si>
  <si>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</si>
  <si>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</si>
  <si>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</si>
  <si>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</si>
  <si>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</si>
  <si>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</si>
  <si>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</si>
  <si>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</si>
  <si>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</si>
  <si>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</si>
  <si>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</si>
  <si>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</si>
  <si>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</si>
  <si>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</si>
  <si>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</si>
  <si>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</si>
  <si>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</si>
  <si>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</si>
  <si>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</si>
  <si>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</si>
  <si>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</si>
  <si>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</si>
  <si>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</si>
  <si>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</si>
  <si>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</si>
  <si>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</si>
  <si>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</si>
  <si>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</si>
  <si>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</si>
  <si>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</si>
  <si>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</si>
  <si>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</si>
  <si>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</si>
  <si>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</si>
  <si>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</si>
  <si>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</si>
  <si>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</si>
  <si>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</si>
  <si>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</si>
  <si>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</si>
  <si>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</si>
  <si>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</si>
  <si>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</si>
  <si>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</si>
  <si>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</si>
  <si>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</si>
  <si>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</si>
  <si>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</si>
  <si>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</si>
  <si>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</si>
  <si>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</si>
  <si>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</si>
  <si>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</si>
  <si>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</si>
  <si>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</si>
  <si>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</si>
  <si>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</si>
  <si>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</si>
  <si>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</si>
  <si>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</si>
  <si>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</si>
  <si>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</si>
  <si>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</si>
  <si>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</si>
  <si>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</si>
  <si>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</si>
  <si>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</si>
  <si>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</si>
  <si>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</si>
  <si>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</si>
  <si>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</si>
  <si>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</si>
  <si>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</si>
  <si>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</si>
  <si>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</si>
  <si>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</si>
  <si>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</si>
  <si>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</si>
  <si>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</si>
  <si>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</si>
  <si>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</si>
  <si>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</si>
  <si>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</si>
  <si>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</si>
  <si>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</si>
  <si>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</si>
  <si>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</si>
  <si>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</si>
  <si>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</si>
  <si>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</si>
  <si>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</si>
  <si>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</si>
  <si>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</si>
  <si>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</si>
  <si>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</si>
  <si>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</si>
  <si>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</si>
  <si>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</si>
  <si>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</si>
  <si>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</si>
  <si>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</si>
  <si>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</si>
  <si>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</si>
  <si>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</si>
  <si>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</si>
  <si>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</si>
  <si>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</si>
  <si>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</si>
  <si>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</si>
  <si>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</si>
  <si>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</si>
  <si>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</si>
  <si>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</si>
  <si>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</si>
  <si>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</si>
  <si>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</si>
  <si>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</si>
  <si>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</si>
  <si>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</si>
  <si>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</si>
  <si>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</si>
  <si>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</si>
  <si>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</si>
  <si>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</si>
  <si>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</si>
  <si>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</si>
  <si>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</si>
  <si>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</si>
  <si>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</si>
  <si>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</si>
  <si>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</si>
  <si>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</si>
  <si>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</si>
  <si>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</si>
  <si>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</si>
  <si>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</si>
  <si>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</si>
  <si>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</si>
  <si>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</si>
  <si>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</si>
  <si>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</si>
  <si>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</si>
  <si>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</si>
  <si>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</si>
  <si>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</si>
  <si>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</si>
  <si>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</si>
  <si>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</si>
  <si>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</si>
  <si>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</si>
  <si>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</si>
  <si>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</si>
  <si>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</si>
  <si>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</si>
  <si>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</si>
  <si>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</si>
  <si>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</si>
  <si>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</si>
  <si>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</si>
  <si>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</si>
  <si>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</si>
  <si>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</si>
  <si>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</si>
  <si>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</si>
  <si>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</si>
  <si>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</si>
  <si>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</si>
  <si>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</si>
  <si>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</si>
  <si>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</si>
  <si>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</si>
  <si>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</si>
  <si>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</si>
  <si>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</si>
  <si>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</si>
  <si>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</si>
  <si>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</si>
  <si>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</si>
  <si>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</si>
  <si>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</si>
  <si>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</si>
  <si>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</si>
  <si>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</si>
  <si>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</si>
  <si>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</si>
  <si>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</si>
  <si>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</si>
  <si>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</si>
  <si>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</si>
  <si>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</si>
  <si>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</si>
  <si>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</si>
  <si>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</si>
  <si>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</si>
  <si>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</si>
  <si>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</si>
  <si>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</si>
  <si>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</si>
  <si>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</si>
  <si>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</si>
  <si>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</si>
  <si>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</si>
  <si>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</si>
  <si>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</si>
  <si>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</si>
  <si>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</si>
  <si>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</si>
  <si>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</si>
  <si>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</si>
  <si>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</si>
  <si>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</si>
  <si>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</si>
  <si>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</si>
  <si>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</si>
  <si>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</si>
  <si>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</si>
  <si>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</si>
  <si>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</si>
  <si>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</si>
  <si>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</si>
  <si>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</si>
  <si>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</si>
  <si>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</si>
  <si>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</si>
  <si>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</si>
  <si>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</si>
  <si>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</si>
  <si>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</si>
  <si>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</si>
  <si>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</si>
  <si>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</si>
  <si>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</si>
  <si>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</si>
  <si>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</si>
  <si>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</si>
  <si>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</si>
  <si>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</si>
  <si>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</si>
  <si>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</si>
  <si>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</si>
  <si>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</si>
  <si>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</si>
  <si>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</si>
  <si>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</si>
  <si>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</si>
  <si>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</si>
  <si>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</si>
  <si>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</si>
  <si>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</si>
  <si>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</si>
  <si>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</si>
  <si>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</si>
  <si>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</si>
  <si>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</si>
  <si>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</si>
  <si>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</si>
  <si>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</si>
  <si>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</si>
  <si>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</si>
  <si>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</si>
  <si>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</si>
  <si>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</si>
  <si>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</si>
  <si>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</si>
  <si>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</si>
  <si>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</si>
  <si>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</si>
  <si>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</si>
  <si>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</si>
  <si>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</si>
  <si>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</si>
  <si>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</si>
  <si>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</si>
  <si>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</si>
  <si>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</si>
  <si>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</si>
  <si>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</si>
  <si>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</si>
  <si>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</si>
  <si>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</si>
  <si>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</si>
  <si>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</si>
  <si>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</si>
  <si>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</si>
  <si>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</si>
  <si>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</si>
  <si>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</si>
  <si>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</si>
  <si>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</si>
  <si>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</si>
  <si>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</si>
  <si>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</si>
  <si>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</si>
  <si>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</si>
  <si>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</si>
  <si>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</si>
  <si>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</si>
  <si>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</si>
  <si>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</si>
  <si>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</si>
  <si>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</si>
  <si>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</si>
  <si>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</si>
  <si>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</si>
  <si>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</si>
  <si>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</si>
  <si>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</si>
  <si>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</si>
  <si>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</si>
  <si>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</si>
  <si>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</si>
  <si>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</si>
  <si>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</si>
  <si>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</si>
  <si>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</si>
  <si>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</si>
  <si>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</si>
  <si>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</si>
  <si>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</si>
  <si>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</si>
  <si>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</si>
  <si>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</si>
  <si>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</si>
  <si>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</si>
  <si>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</si>
  <si>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</si>
  <si>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</si>
  <si>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</si>
  <si>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</si>
  <si>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</si>
  <si>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</si>
  <si>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</si>
  <si>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</si>
  <si>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</si>
  <si>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</si>
  <si>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</si>
  <si>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</si>
  <si>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</si>
  <si>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</si>
  <si>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</si>
  <si>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</si>
  <si>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</si>
  <si>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</si>
  <si>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</si>
  <si>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</si>
  <si>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</si>
  <si>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</si>
  <si>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</si>
  <si>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</si>
  <si>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</si>
  <si>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</si>
  <si>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</si>
  <si>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</si>
  <si>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</si>
  <si>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</si>
  <si>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</si>
  <si>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</si>
  <si>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</si>
  <si>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</si>
  <si>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</si>
  <si>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</si>
  <si>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</si>
  <si>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</si>
  <si>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</si>
  <si>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</si>
  <si>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</si>
  <si>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</si>
  <si>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</si>
  <si>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</si>
  <si>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</si>
  <si>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</si>
  <si>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</si>
  <si>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</si>
  <si>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</si>
  <si>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</si>
  <si>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</si>
  <si>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</si>
  <si>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</si>
  <si>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</si>
  <si>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</si>
  <si>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</si>
  <si>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</si>
  <si>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</si>
  <si>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</si>
  <si>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</si>
  <si>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</si>
  <si>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</si>
  <si>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</si>
  <si>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</si>
  <si>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</si>
  <si>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</si>
  <si>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</si>
  <si>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</si>
  <si>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</si>
  <si>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</si>
  <si>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</si>
  <si>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</si>
  <si>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</si>
  <si>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</si>
  <si>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</si>
  <si>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</si>
  <si>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</si>
  <si>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</si>
  <si>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</si>
  <si>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</si>
  <si>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</si>
  <si>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</si>
  <si>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</si>
  <si>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</si>
  <si>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</si>
  <si>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</si>
  <si>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</si>
  <si>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</si>
  <si>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</si>
  <si>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</si>
  <si>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</si>
  <si>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</si>
  <si>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</si>
  <si>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</si>
  <si>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</si>
  <si>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</si>
  <si>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</si>
  <si>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</si>
  <si>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</si>
  <si>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</si>
  <si>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</si>
  <si>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</si>
  <si>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</si>
  <si>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</si>
  <si>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</si>
  <si>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</si>
  <si>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</si>
  <si>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</si>
  <si>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</si>
  <si>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</si>
  <si>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</si>
  <si>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</si>
  <si>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</si>
  <si>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</si>
  <si>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</si>
  <si>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</si>
  <si>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</si>
  <si>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</si>
  <si>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</si>
  <si>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</si>
  <si>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</si>
  <si>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</si>
  <si>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</si>
  <si>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</si>
  <si>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</si>
  <si>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</si>
  <si>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</si>
  <si>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</si>
  <si>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</si>
  <si>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</si>
  <si>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</si>
  <si>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</si>
  <si>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</si>
  <si>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</si>
  <si>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</si>
  <si>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</si>
  <si>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</si>
  <si>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</si>
  <si>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</si>
  <si>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</si>
  <si>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</si>
  <si>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</si>
  <si>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</si>
  <si>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</si>
  <si>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</si>
  <si>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</si>
  <si>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</si>
  <si>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</si>
  <si>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</si>
  <si>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</si>
  <si>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</si>
  <si>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</si>
  <si>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</si>
  <si>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</si>
  <si>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</si>
  <si>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</si>
  <si>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</si>
  <si>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</si>
  <si>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</si>
  <si>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</si>
  <si>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</si>
  <si>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</si>
  <si>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</si>
  <si>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</si>
  <si>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</si>
  <si>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</si>
  <si>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</si>
  <si>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</si>
  <si>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</si>
  <si>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</si>
  <si>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</si>
  <si>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</si>
  <si>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</si>
  <si>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</si>
  <si>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</si>
  <si>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</si>
  <si>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</si>
  <si>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</si>
  <si>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</si>
  <si>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</si>
  <si>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</si>
  <si>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</si>
  <si>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</si>
  <si>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</si>
  <si>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</si>
  <si>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</si>
  <si>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</si>
  <si>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</si>
  <si>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</si>
  <si>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</si>
  <si>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</si>
  <si>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</si>
  <si>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</si>
  <si>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</si>
  <si>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</si>
  <si>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</si>
  <si>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</si>
  <si>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</si>
  <si>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</si>
  <si>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</si>
  <si>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</si>
  <si>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</si>
  <si>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</si>
  <si>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</si>
  <si>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</si>
  <si>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</si>
  <si>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</si>
  <si>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</si>
  <si>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</si>
  <si>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</si>
  <si>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</si>
  <si>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</si>
  <si>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</si>
  <si>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</si>
  <si>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</si>
  <si>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</si>
  <si>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</si>
  <si>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</si>
  <si>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</si>
  <si>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</si>
  <si>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</si>
  <si>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</si>
  <si>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</si>
  <si>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</si>
  <si>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</si>
  <si>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</si>
  <si>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</si>
  <si>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</si>
  <si>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</si>
  <si>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</si>
  <si>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</si>
  <si>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</si>
  <si>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</si>
  <si>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</si>
  <si>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</si>
  <si>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</si>
  <si>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</si>
  <si>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</si>
  <si>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</si>
  <si>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</si>
  <si>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</si>
  <si>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</si>
  <si>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</si>
  <si>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</si>
  <si>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</si>
  <si>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</si>
  <si>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</si>
  <si>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</si>
  <si>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</si>
  <si>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</si>
  <si>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</si>
  <si>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</si>
  <si>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</si>
  <si>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</si>
  <si>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</si>
  <si>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</si>
  <si>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</si>
  <si>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</si>
  <si>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</si>
  <si>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</si>
  <si>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</si>
  <si>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</si>
  <si>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</si>
  <si>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</si>
  <si>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</si>
  <si>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</si>
  <si>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</si>
  <si>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</si>
  <si>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</si>
  <si>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</si>
  <si>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</si>
  <si>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</si>
  <si>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</si>
  <si>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</si>
  <si>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</si>
  <si>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</si>
  <si>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</si>
  <si>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</si>
  <si>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</si>
  <si>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</si>
  <si>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</si>
  <si>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</si>
  <si>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</si>
  <si>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</si>
  <si>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</si>
  <si>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</si>
  <si>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</si>
  <si>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</si>
  <si>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</si>
  <si>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</si>
  <si>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</si>
  <si>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</si>
  <si>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</si>
  <si>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</si>
  <si>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</si>
  <si>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</si>
  <si>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</si>
  <si>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</si>
  <si>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</si>
  <si>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</si>
  <si>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</si>
  <si>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</si>
  <si>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</si>
  <si>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</si>
  <si>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</si>
  <si>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</si>
  <si>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</si>
  <si>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</si>
  <si>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</si>
  <si>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</si>
  <si>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</si>
  <si>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</si>
  <si>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</si>
  <si>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</si>
  <si>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</si>
  <si>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</si>
  <si>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</si>
  <si>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</si>
  <si>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</si>
  <si>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</si>
  <si>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</si>
  <si>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</si>
  <si>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</si>
  <si>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</si>
  <si>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</si>
  <si>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</si>
  <si>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</si>
  <si>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</si>
  <si>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</si>
  <si>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</si>
  <si>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</si>
  <si>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</si>
  <si>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</si>
  <si>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</si>
  <si>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</si>
  <si>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</si>
  <si>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</si>
  <si>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</si>
  <si>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</si>
  <si>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</si>
  <si>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</si>
  <si>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</si>
  <si>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</si>
  <si>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</si>
  <si>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</si>
  <si>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</si>
  <si>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</si>
  <si>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</si>
  <si>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</si>
  <si>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</si>
  <si>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</si>
  <si>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</si>
  <si>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</si>
  <si>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</si>
  <si>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</si>
  <si>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</si>
  <si>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</si>
  <si>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</si>
  <si>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</si>
  <si>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</si>
  <si>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</si>
  <si>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</si>
  <si>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</si>
  <si>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</si>
  <si>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</si>
  <si>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</si>
  <si>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</si>
  <si>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</si>
  <si>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</si>
  <si>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</si>
  <si>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</si>
  <si>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</si>
  <si>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</si>
  <si>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</si>
  <si>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</si>
  <si>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</si>
  <si>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</si>
  <si>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</si>
  <si>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</si>
  <si>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</si>
  <si>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</si>
  <si>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</si>
  <si>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</si>
  <si>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</si>
  <si>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</si>
  <si>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</si>
  <si>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</si>
  <si>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</si>
  <si>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</si>
  <si>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</si>
  <si>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</si>
  <si>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</si>
  <si>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</si>
  <si>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</si>
  <si>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</si>
  <si>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</si>
  <si>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</si>
  <si>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</si>
  <si>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</si>
  <si>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</si>
  <si>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</si>
  <si>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</si>
  <si>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</si>
  <si>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</si>
  <si>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</si>
  <si>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</si>
  <si>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</si>
  <si>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</si>
  <si>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</si>
  <si>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</si>
  <si>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</si>
  <si>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</si>
  <si>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</si>
  <si>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</si>
  <si>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</si>
  <si>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</si>
  <si>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</si>
  <si>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</si>
  <si>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</si>
  <si>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</si>
  <si>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</si>
  <si>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</si>
  <si>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</si>
  <si>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</si>
  <si>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</si>
  <si>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</si>
  <si>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</si>
  <si>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</si>
  <si>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</si>
  <si>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</si>
  <si>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</si>
  <si>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</si>
  <si>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</si>
  <si>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</si>
  <si>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</si>
  <si>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</si>
  <si>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</si>
  <si>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</si>
  <si>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</si>
  <si>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</si>
  <si>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</si>
  <si>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</si>
  <si>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</si>
  <si>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</si>
  <si>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</si>
  <si>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</si>
  <si>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</si>
  <si>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</si>
  <si>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</si>
  <si>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</si>
  <si>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</si>
  <si>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</si>
  <si>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</si>
  <si>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</si>
  <si>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</si>
  <si>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</si>
  <si>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</si>
  <si>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</si>
  <si>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</si>
  <si>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</si>
  <si>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</si>
  <si>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</si>
  <si>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</si>
  <si>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</si>
  <si>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</si>
  <si>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</si>
  <si>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</si>
  <si>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</si>
  <si>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</si>
  <si>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</si>
  <si>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</si>
  <si>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</si>
  <si>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</si>
  <si>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</si>
  <si>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</si>
  <si>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</si>
  <si>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</si>
  <si>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</si>
  <si>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</si>
  <si>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</si>
  <si>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</si>
  <si>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</si>
  <si>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</si>
  <si>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</si>
  <si>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</si>
  <si>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</si>
  <si>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</si>
  <si>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</si>
  <si>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</si>
  <si>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</si>
  <si>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</si>
  <si>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</si>
  <si>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</si>
  <si>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</si>
  <si>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</si>
  <si>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</si>
  <si>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</si>
  <si>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</si>
  <si>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</si>
  <si>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</si>
  <si>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</si>
  <si>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</si>
  <si>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</si>
  <si>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</si>
  <si>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</si>
  <si>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</si>
  <si>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</si>
  <si>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</si>
  <si>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</si>
  <si>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</si>
  <si>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</si>
  <si>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</si>
  <si>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</si>
  <si>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</si>
  <si>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</si>
  <si>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</si>
  <si>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</si>
  <si>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</si>
  <si>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</si>
  <si>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</si>
  <si>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</si>
  <si>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</si>
  <si>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</si>
  <si>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</si>
  <si>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</si>
  <si>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</si>
  <si>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</si>
  <si>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</si>
  <si>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</si>
  <si>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</si>
  <si>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</si>
  <si>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</si>
  <si>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</si>
  <si>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</si>
  <si>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</si>
  <si>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</si>
  <si>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</si>
  <si>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</si>
  <si>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</si>
  <si>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</si>
  <si>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</si>
  <si>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</si>
  <si>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</si>
  <si>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</si>
  <si>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</si>
  <si>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</si>
  <si>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</si>
  <si>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</si>
  <si>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</si>
  <si>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</si>
  <si>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</si>
  <si>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</si>
  <si>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</si>
  <si>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</si>
  <si>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</si>
  <si>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</si>
  <si>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</si>
  <si>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</si>
  <si>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</si>
  <si>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</si>
  <si>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</si>
  <si>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</si>
  <si>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</si>
  <si>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</si>
  <si>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</si>
  <si>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</si>
  <si>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</si>
  <si>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</si>
  <si>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</si>
  <si>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</si>
  <si>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</si>
  <si>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</si>
  <si>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</si>
  <si>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</si>
  <si>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</si>
  <si>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</si>
  <si>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</si>
  <si>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</si>
  <si>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</si>
  <si>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</si>
  <si>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</si>
  <si>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</si>
  <si>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</si>
  <si>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</si>
  <si>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</si>
  <si>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</si>
  <si>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</si>
  <si>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</si>
  <si>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</si>
  <si>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</si>
  <si>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</si>
  <si>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</si>
  <si>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</si>
  <si>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</si>
  <si>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</si>
  <si>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</si>
  <si>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</si>
  <si>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</si>
  <si>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</si>
  <si>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</si>
  <si>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</si>
  <si>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</si>
  <si>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</si>
  <si>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</si>
  <si>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</si>
  <si>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</si>
  <si>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</si>
  <si>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</si>
  <si>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</si>
  <si>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</si>
  <si>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</si>
  <si>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</si>
  <si>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</si>
  <si>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</si>
  <si>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</si>
  <si>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</si>
  <si>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</si>
  <si>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</si>
  <si>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</si>
  <si>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</si>
  <si>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</si>
  <si>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</si>
  <si>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</si>
  <si>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</si>
  <si>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</si>
  <si>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</si>
  <si>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</si>
  <si>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</si>
  <si>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</si>
  <si>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</si>
  <si>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</si>
  <si>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</si>
  <si>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</si>
  <si>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</si>
  <si>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</si>
  <si>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</si>
  <si>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</si>
  <si>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</si>
  <si>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</si>
  <si>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</si>
  <si>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</si>
  <si>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</si>
  <si>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</si>
  <si>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</si>
  <si>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</si>
  <si>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</si>
  <si>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</si>
  <si>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</si>
  <si>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</si>
  <si>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</si>
  <si>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</si>
  <si>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</si>
  <si>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</si>
  <si>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</si>
  <si>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</si>
  <si>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</si>
  <si>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</si>
  <si>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</si>
  <si>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</si>
  <si>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</si>
  <si>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</si>
  <si>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</si>
  <si>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</si>
  <si>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</si>
  <si>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</si>
  <si>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</si>
  <si>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</si>
  <si>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</si>
  <si>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</si>
  <si>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</si>
  <si>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</si>
  <si>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</si>
  <si>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</si>
  <si>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</si>
  <si>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</si>
  <si>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</si>
  <si>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</si>
  <si>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</si>
  <si>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</si>
  <si>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</si>
  <si>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</si>
  <si>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</si>
  <si>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</si>
  <si>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</si>
  <si>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</si>
  <si>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</si>
  <si>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</si>
  <si>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</si>
  <si>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</si>
  <si>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</si>
  <si>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</si>
  <si>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</si>
  <si>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</si>
  <si>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</si>
  <si>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</si>
  <si>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</si>
  <si>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</si>
  <si>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</si>
  <si>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</si>
  <si>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</si>
  <si>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</si>
  <si>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</si>
  <si>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</si>
  <si>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</si>
  <si>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</si>
  <si>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</si>
  <si>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</si>
  <si>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</si>
  <si>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</si>
  <si>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</si>
  <si>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</si>
  <si>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</si>
  <si>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</si>
  <si>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</si>
  <si>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</si>
  <si>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</si>
  <si>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</si>
  <si>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</si>
  <si>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</si>
  <si>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</si>
  <si>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</si>
  <si>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</si>
  <si>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</si>
  <si>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</si>
  <si>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</si>
  <si>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</si>
  <si>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</si>
  <si>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</si>
  <si>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</si>
  <si>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</si>
  <si>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</si>
  <si>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</si>
  <si>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</si>
  <si>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</si>
  <si>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</si>
  <si>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</si>
  <si>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</si>
  <si>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</si>
  <si>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</si>
  <si>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</si>
  <si>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</si>
  <si>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</si>
  <si>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</si>
  <si>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</si>
  <si>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</si>
  <si>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</si>
  <si>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</si>
  <si>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</si>
  <si>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</si>
  <si>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</si>
  <si>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</si>
  <si>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</si>
  <si>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</si>
  <si>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</si>
  <si>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</si>
  <si>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</si>
  <si>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</si>
  <si>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</si>
  <si>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</si>
  <si>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</si>
  <si>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</si>
  <si>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</si>
  <si>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</si>
  <si>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</si>
  <si>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</si>
  <si>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</si>
  <si>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</si>
  <si>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</si>
  <si>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</si>
  <si>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</si>
  <si>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</si>
  <si>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</si>
  <si>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</si>
  <si>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</si>
  <si>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</si>
  <si>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</si>
  <si>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</si>
  <si>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</si>
  <si>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</si>
  <si>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</si>
  <si>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</si>
  <si>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</si>
  <si>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</si>
  <si>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</si>
  <si>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</si>
  <si>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</si>
  <si>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</si>
  <si>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</si>
  <si>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</si>
  <si>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</si>
  <si>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</si>
  <si>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</si>
  <si>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</si>
  <si>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</si>
  <si>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</si>
  <si>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</si>
  <si>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</si>
  <si>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</si>
  <si>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</si>
  <si>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</si>
  <si>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</si>
  <si>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</si>
  <si>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</si>
  <si>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</si>
  <si>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</si>
  <si>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</si>
  <si>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</si>
  <si>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</si>
  <si>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</si>
  <si>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</si>
  <si>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</si>
  <si>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</si>
  <si>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</si>
  <si>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</si>
  <si>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</si>
  <si>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</si>
  <si>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</si>
  <si>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</si>
  <si>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</si>
  <si>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</si>
  <si>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</si>
  <si>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</si>
  <si>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</si>
  <si>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</si>
  <si>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</si>
  <si>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</si>
  <si>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</si>
  <si>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</si>
  <si>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</si>
  <si>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</si>
  <si>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</si>
  <si>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</si>
  <si>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</si>
  <si>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</si>
  <si>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</si>
  <si>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</si>
  <si>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</si>
  <si>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</si>
  <si>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</si>
  <si>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</si>
  <si>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</si>
  <si>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</si>
  <si>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</si>
  <si>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</si>
  <si>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</si>
  <si>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</si>
  <si>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</si>
  <si>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</si>
  <si>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</si>
  <si>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</si>
  <si>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</si>
  <si>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</si>
  <si>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</si>
  <si>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</si>
  <si>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</si>
  <si>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</si>
  <si>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</si>
  <si>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</si>
  <si>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</si>
  <si>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</si>
  <si>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</si>
  <si>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</si>
  <si>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</si>
  <si>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</si>
  <si>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</si>
  <si>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</si>
  <si>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</si>
  <si>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</si>
  <si>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</si>
  <si>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</si>
  <si>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</si>
  <si>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</si>
  <si>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</si>
  <si>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</si>
  <si>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</si>
  <si>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</si>
  <si>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</si>
  <si>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</si>
  <si>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</si>
  <si>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</si>
  <si>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</si>
  <si>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</si>
  <si>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</si>
  <si>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</si>
  <si>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</si>
  <si>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</si>
  <si>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</si>
  <si>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</si>
  <si>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</si>
  <si>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</si>
  <si>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</si>
  <si>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</si>
  <si>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</si>
  <si>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</si>
  <si>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</si>
  <si>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</si>
  <si>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</si>
  <si>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</si>
  <si>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</si>
  <si>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</si>
  <si>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</si>
  <si>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</si>
  <si>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</si>
  <si>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</si>
  <si>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</si>
  <si>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</si>
  <si>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</si>
  <si>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</si>
  <si>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</si>
  <si>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</si>
  <si>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</si>
  <si>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</si>
  <si>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</si>
  <si>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</si>
  <si>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</si>
  <si>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</si>
  <si>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</si>
  <si>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</si>
  <si>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</si>
  <si>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</si>
  <si>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</si>
  <si>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</si>
  <si>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</si>
  <si>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</si>
  <si>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</si>
  <si>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</si>
  <si>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</si>
  <si>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</si>
  <si>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</si>
  <si>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</si>
  <si>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</si>
  <si>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</si>
  <si>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</si>
  <si>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</si>
  <si>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</si>
  <si>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</si>
  <si>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</si>
  <si>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</si>
  <si>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</si>
  <si>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</si>
  <si>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</si>
  <si>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</si>
  <si>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</si>
  <si>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</si>
  <si>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</si>
  <si>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</si>
  <si>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</si>
  <si>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</si>
  <si>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</si>
  <si>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</si>
  <si>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</si>
  <si>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</si>
  <si>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</si>
  <si>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</si>
  <si>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</si>
  <si>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</si>
  <si>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</si>
  <si>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</si>
  <si>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</si>
  <si>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</si>
  <si>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</si>
  <si>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</si>
  <si>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</si>
  <si>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</si>
  <si>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</si>
  <si>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</si>
  <si>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</si>
  <si>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</si>
  <si>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</si>
  <si>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</si>
  <si>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</si>
  <si>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</si>
  <si>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</si>
  <si>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</si>
  <si>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</si>
  <si>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</si>
  <si>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</si>
  <si>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</si>
  <si>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</si>
  <si>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</si>
  <si>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</si>
  <si>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</si>
  <si>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</si>
  <si>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</si>
  <si>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</si>
  <si>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</si>
  <si>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</si>
  <si>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</si>
  <si>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</si>
  <si>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</si>
  <si>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</si>
  <si>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</si>
  <si>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</si>
  <si>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</si>
  <si>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</si>
  <si>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</si>
  <si>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</si>
  <si>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</si>
  <si>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</si>
  <si>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</si>
  <si>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</si>
  <si>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</si>
  <si>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</si>
  <si>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</si>
  <si>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</si>
  <si>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</si>
  <si>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</si>
  <si>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</si>
  <si>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</si>
  <si>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</si>
  <si>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</si>
  <si>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</si>
  <si>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</si>
  <si>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</si>
  <si>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</si>
  <si>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</si>
  <si>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</si>
  <si>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</si>
  <si>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</si>
  <si>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</si>
  <si>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</si>
  <si>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</si>
  <si>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</si>
  <si>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</si>
  <si>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</si>
  <si>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</si>
  <si>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</si>
  <si>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</si>
  <si>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</si>
  <si>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</si>
  <si>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</si>
  <si>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</si>
  <si>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</si>
  <si>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</si>
  <si>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</si>
  <si>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</si>
  <si>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</si>
  <si>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</si>
  <si>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</si>
  <si>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</si>
  <si>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</si>
  <si>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</si>
  <si>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</si>
  <si>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</si>
  <si>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</si>
  <si>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</si>
  <si>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</si>
  <si>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</si>
  <si>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</si>
  <si>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</si>
  <si>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</si>
  <si>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</si>
  <si>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</si>
  <si>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</si>
  <si>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</si>
  <si>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</si>
  <si>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</si>
  <si>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</si>
  <si>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</si>
  <si>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</si>
  <si>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</si>
  <si>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</si>
  <si>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</si>
  <si>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</si>
  <si>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</si>
  <si>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</si>
  <si>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</si>
  <si>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</si>
  <si>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</si>
  <si>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</si>
  <si>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</si>
  <si>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</si>
  <si>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</si>
  <si>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</si>
  <si>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</si>
  <si>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</si>
  <si>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</si>
  <si>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</si>
  <si>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</si>
  <si>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</si>
  <si>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</si>
  <si>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</si>
  <si>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</si>
  <si>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</si>
  <si>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</si>
  <si>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</si>
  <si>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</si>
  <si>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</si>
  <si>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</si>
  <si>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</si>
  <si>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</si>
  <si>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</si>
  <si>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</si>
  <si>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</si>
  <si>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</si>
  <si>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</si>
  <si>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</si>
  <si>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</si>
  <si>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</si>
  <si>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</si>
  <si>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</si>
  <si>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</si>
  <si>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</si>
  <si>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</si>
  <si>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</si>
  <si>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</si>
  <si>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</si>
  <si>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</si>
  <si>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</si>
  <si>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</si>
  <si>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</si>
  <si>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</si>
  <si>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</si>
  <si>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</si>
  <si>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</si>
  <si>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</si>
  <si>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</si>
  <si>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</si>
  <si>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</si>
  <si>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</si>
  <si>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</si>
  <si>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</si>
  <si>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</si>
  <si>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</si>
  <si>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</si>
  <si>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</si>
  <si>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</si>
  <si>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</si>
  <si>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</si>
  <si>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</si>
  <si>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</si>
  <si>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</si>
  <si>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</si>
  <si>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</si>
  <si>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</si>
  <si>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</si>
  <si>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</si>
  <si>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</si>
  <si>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</si>
  <si>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</si>
  <si>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</si>
  <si>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</si>
  <si>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</si>
  <si>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</si>
  <si>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</si>
  <si>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</si>
  <si>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</si>
  <si>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</si>
  <si>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</si>
  <si>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</si>
  <si>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</si>
  <si>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</si>
  <si>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</si>
  <si>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</si>
  <si>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</si>
  <si>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</si>
  <si>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</si>
  <si>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</si>
  <si>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</si>
  <si>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</si>
  <si>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</si>
  <si>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</si>
  <si>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</si>
  <si>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</si>
  <si>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</si>
  <si>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</si>
  <si>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</si>
  <si>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</si>
  <si>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</si>
  <si>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</si>
  <si>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</si>
  <si>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</si>
  <si>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</si>
  <si>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</si>
  <si>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</si>
  <si>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</si>
  <si>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</si>
  <si>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</si>
  <si>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</si>
  <si>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</si>
  <si>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</si>
  <si>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</si>
  <si>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</si>
  <si>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</si>
  <si>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</si>
  <si>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</si>
  <si>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</si>
  <si>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</si>
  <si>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</si>
  <si>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</si>
  <si>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</si>
  <si>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</si>
  <si>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</si>
  <si>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</si>
  <si>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</si>
  <si>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</si>
  <si>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</si>
  <si>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</si>
  <si>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</si>
  <si>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</si>
  <si>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</si>
  <si>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</si>
  <si>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</si>
  <si>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</si>
  <si>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</si>
  <si>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</si>
  <si>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</si>
  <si>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</si>
  <si>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</si>
  <si>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</si>
  <si>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</si>
  <si>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</si>
  <si>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</si>
  <si>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</si>
  <si>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</si>
  <si>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</si>
  <si>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</si>
  <si>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</si>
  <si>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</si>
  <si>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</si>
  <si>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</si>
  <si>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</si>
  <si>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</si>
  <si>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</si>
  <si>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</si>
  <si>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</si>
  <si>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</si>
  <si>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</si>
  <si>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</si>
  <si>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</si>
  <si>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</si>
  <si>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</si>
  <si>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</si>
  <si>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</si>
  <si>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</si>
  <si>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</si>
  <si>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</si>
  <si>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</si>
  <si>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</si>
  <si>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</si>
  <si>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</si>
  <si>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</si>
  <si>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</si>
  <si>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</si>
  <si>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</si>
  <si>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</si>
  <si>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</si>
  <si>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</si>
  <si>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</si>
  <si>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</si>
  <si>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</si>
  <si>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</si>
  <si>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</si>
  <si>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</si>
  <si>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</si>
  <si>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</si>
  <si>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</si>
  <si>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</si>
  <si>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</si>
  <si>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</si>
  <si>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</si>
  <si>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</si>
  <si>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</si>
  <si>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</si>
  <si>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</si>
  <si>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</si>
  <si>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</si>
  <si>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</si>
  <si>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</si>
  <si>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</si>
  <si>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</si>
  <si>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</si>
  <si>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</si>
  <si>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</si>
  <si>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</si>
  <si>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</si>
  <si>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</si>
  <si>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</si>
  <si>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</si>
  <si>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</si>
  <si>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</si>
  <si>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</si>
  <si>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</si>
  <si>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</si>
  <si>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</si>
  <si>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</si>
  <si>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</si>
  <si>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</si>
  <si>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</si>
  <si>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</si>
  <si>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</si>
  <si>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</si>
  <si>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</si>
  <si>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</si>
  <si>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</si>
  <si>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</si>
  <si>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</si>
  <si>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</si>
  <si>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</si>
  <si>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</si>
  <si>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</si>
  <si>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</si>
  <si>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</si>
  <si>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</si>
  <si>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</si>
  <si>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</si>
  <si>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</si>
  <si>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</si>
  <si>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</si>
  <si>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</si>
  <si>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</si>
  <si>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</si>
  <si>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</si>
  <si>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</si>
  <si>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</si>
  <si>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</si>
  <si>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</si>
  <si>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</si>
  <si>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</si>
  <si>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</si>
  <si>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</si>
  <si>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</si>
  <si>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</si>
  <si>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</si>
  <si>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</si>
  <si>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</si>
  <si>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</si>
  <si>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</si>
  <si>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</si>
  <si>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</si>
  <si>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</si>
  <si>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</si>
  <si>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</si>
  <si>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</si>
  <si>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</si>
  <si>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</si>
  <si>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</si>
  <si>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</si>
  <si>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</si>
  <si>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</si>
  <si>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</si>
  <si>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</si>
  <si>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</si>
  <si>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</si>
  <si>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</si>
  <si>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</si>
  <si>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</si>
  <si>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</si>
  <si>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</si>
  <si>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</si>
  <si>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</si>
  <si>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</si>
  <si>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</si>
  <si>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</si>
  <si>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</si>
  <si>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</si>
  <si>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</si>
  <si>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</si>
  <si>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</si>
  <si>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</si>
  <si>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</si>
  <si>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</si>
  <si>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</si>
  <si>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</si>
  <si>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</si>
  <si>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</si>
  <si>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</si>
  <si>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</si>
  <si>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</si>
  <si>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</si>
  <si>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</si>
  <si>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</si>
  <si>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</si>
  <si>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</si>
  <si>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</si>
  <si>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</si>
  <si>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</si>
  <si>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</si>
  <si>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</si>
  <si>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</si>
  <si>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</si>
  <si>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</si>
  <si>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</si>
  <si>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</si>
  <si>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</si>
  <si>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</si>
  <si>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</si>
  <si>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</si>
  <si>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</si>
  <si>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</si>
  <si>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</si>
  <si>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</si>
  <si>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</si>
  <si>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</si>
  <si>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</si>
  <si>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</si>
  <si>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</si>
  <si>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</si>
  <si>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</si>
  <si>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</si>
  <si>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</si>
  <si>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</si>
  <si>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</si>
  <si>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</si>
  <si>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</si>
  <si>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</si>
  <si>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</si>
  <si>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</si>
  <si>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</si>
  <si>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</si>
  <si>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</si>
  <si>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</si>
  <si>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</si>
  <si>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</si>
  <si>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</si>
  <si>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</si>
  <si>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</si>
  <si>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</si>
  <si>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</si>
  <si>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</si>
  <si>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</si>
  <si>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</si>
  <si>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</si>
  <si>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</si>
  <si>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</si>
  <si>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</si>
  <si>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</si>
  <si>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</si>
  <si>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</si>
  <si>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</si>
  <si>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</si>
  <si>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</si>
  <si>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</si>
  <si>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</si>
  <si>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</si>
  <si>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</si>
  <si>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</si>
  <si>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</si>
  <si>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</si>
  <si>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</si>
  <si>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</si>
  <si>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</si>
  <si>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</si>
  <si>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</si>
  <si>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</si>
  <si>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</si>
  <si>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</si>
  <si>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</si>
  <si>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</si>
  <si>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</si>
  <si>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</si>
  <si>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</si>
  <si>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</si>
  <si>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</si>
  <si>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</si>
  <si>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</si>
  <si>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</si>
  <si>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</si>
  <si>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</si>
  <si>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</si>
  <si>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</si>
  <si>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</si>
  <si>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</si>
  <si>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</si>
  <si>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</si>
  <si>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</si>
  <si>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</si>
  <si>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</si>
  <si>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</si>
  <si>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</si>
  <si>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</si>
  <si>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</si>
  <si>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</si>
  <si>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</si>
  <si>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</si>
  <si>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</si>
  <si>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</si>
  <si>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</si>
  <si>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</si>
  <si>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</si>
  <si>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</si>
  <si>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</si>
  <si>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</si>
  <si>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</si>
  <si>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</si>
  <si>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</si>
  <si>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</si>
  <si>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</si>
  <si>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</si>
  <si>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</si>
  <si>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</si>
  <si>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</si>
  <si>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</si>
  <si>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</si>
  <si>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</si>
  <si>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</si>
  <si>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</si>
  <si>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</si>
  <si>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</si>
  <si>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</si>
  <si>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</si>
  <si>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</si>
  <si>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</si>
  <si>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</si>
  <si>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</si>
  <si>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</si>
  <si>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</si>
  <si>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</si>
  <si>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</si>
  <si>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</si>
  <si>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</si>
  <si>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</si>
  <si>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</si>
  <si>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</si>
  <si>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</si>
  <si>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</si>
  <si>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</si>
  <si>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</si>
  <si>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</si>
  <si>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</si>
  <si>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</si>
  <si>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</si>
  <si>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</si>
  <si>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</si>
  <si>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</si>
  <si>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</si>
  <si>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</si>
  <si>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</si>
  <si>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</si>
  <si>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</si>
  <si>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</si>
  <si>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</si>
  <si>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</si>
  <si>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</si>
  <si>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</si>
  <si>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</si>
  <si>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</si>
  <si>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</si>
  <si>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</si>
  <si>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</si>
  <si>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</si>
  <si>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</si>
  <si>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</si>
  <si>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</si>
  <si>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</si>
  <si>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</si>
  <si>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</si>
  <si>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</si>
  <si>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</si>
  <si>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</si>
  <si>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</si>
  <si>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</si>
  <si>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</si>
  <si>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</si>
  <si>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</si>
  <si>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</si>
  <si>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</si>
  <si>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</si>
  <si>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</si>
  <si>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</si>
  <si>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</si>
  <si>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</si>
  <si>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</si>
  <si>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</si>
  <si>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</si>
  <si>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</si>
  <si>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</si>
  <si>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</si>
  <si>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</si>
  <si>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</si>
  <si>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</si>
  <si>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</si>
  <si>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</si>
  <si>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</si>
  <si>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</si>
  <si>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</si>
  <si>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</si>
  <si>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</si>
  <si>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</si>
  <si>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</si>
  <si>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</si>
  <si>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</si>
  <si>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</si>
  <si>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</si>
  <si>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</si>
  <si>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</si>
  <si>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</si>
  <si>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</si>
  <si>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</si>
  <si>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</si>
  <si>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</si>
  <si>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</si>
  <si>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</si>
  <si>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</si>
  <si>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</si>
  <si>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</si>
  <si>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</si>
  <si>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</si>
  <si>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</si>
  <si>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</si>
  <si>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</si>
  <si>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</si>
  <si>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</si>
  <si>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</si>
  <si>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</si>
  <si>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</si>
  <si>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</si>
  <si>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</si>
  <si>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</si>
  <si>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</si>
  <si>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</si>
  <si>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</si>
  <si>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</si>
  <si>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</si>
  <si>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</si>
  <si>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</si>
  <si>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</si>
  <si>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</si>
  <si>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</si>
  <si>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</si>
  <si>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</si>
  <si>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</si>
  <si>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</si>
  <si>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</si>
  <si>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</si>
  <si>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</si>
  <si>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</si>
  <si>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</si>
  <si>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</si>
  <si>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</si>
  <si>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</si>
  <si>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</si>
  <si>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</si>
  <si>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</si>
  <si>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</si>
  <si>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</si>
  <si>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</si>
  <si>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</si>
  <si>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</si>
  <si>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</si>
  <si>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</si>
  <si>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</si>
  <si>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</si>
  <si>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</si>
  <si>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</si>
  <si>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</si>
  <si>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</si>
  <si>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</si>
  <si>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</si>
  <si>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</si>
  <si>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</si>
  <si>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</si>
  <si>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</si>
  <si>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</si>
  <si>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</si>
  <si>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</si>
  <si>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</si>
  <si>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</si>
  <si>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</si>
  <si>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</si>
  <si>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</si>
  <si>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</si>
  <si>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</si>
  <si>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</si>
  <si>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</si>
  <si>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</si>
  <si>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</si>
  <si>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</si>
  <si>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</si>
  <si>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</si>
  <si>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</si>
  <si>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</si>
  <si>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</si>
  <si>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</si>
  <si>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</si>
  <si>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</si>
  <si>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</si>
  <si>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</si>
  <si>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</si>
  <si>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</si>
  <si>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</si>
  <si>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</si>
  <si>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</si>
  <si>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</si>
  <si>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</si>
  <si>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</si>
  <si>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</si>
  <si>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</si>
  <si>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</si>
  <si>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</si>
  <si>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</si>
  <si>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</si>
  <si>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</si>
  <si>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</si>
  <si>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</si>
  <si>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</si>
  <si>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</si>
  <si>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</si>
  <si>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</si>
  <si>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</si>
  <si>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</si>
  <si>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</si>
  <si>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</si>
  <si>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</si>
  <si>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</si>
  <si>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</si>
  <si>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</si>
  <si>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</si>
  <si>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</si>
  <si>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</si>
  <si>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</si>
  <si>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</si>
  <si>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</si>
  <si>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</si>
  <si>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</si>
  <si>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</si>
  <si>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</si>
  <si>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</si>
  <si>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</si>
  <si>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</si>
  <si>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</si>
  <si>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</si>
  <si>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</si>
  <si>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</si>
  <si>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</si>
  <si>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</si>
  <si>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</si>
  <si>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</si>
  <si>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</si>
  <si>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</si>
  <si>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</si>
  <si>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</si>
  <si>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</si>
  <si>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</si>
  <si>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</si>
  <si>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</si>
  <si>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</si>
  <si>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</si>
  <si>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</si>
  <si>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</si>
  <si>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</si>
  <si>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</si>
  <si>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</si>
  <si>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</si>
  <si>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</si>
  <si>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</si>
  <si>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</si>
  <si>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</si>
  <si>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</si>
  <si>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</si>
  <si>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</si>
  <si>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</si>
  <si>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</si>
  <si>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</si>
  <si>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</si>
  <si>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</si>
  <si>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</si>
  <si>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</si>
  <si>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</si>
  <si>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</si>
  <si>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</si>
  <si>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</si>
  <si>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</si>
  <si>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</si>
  <si>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</si>
  <si>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</si>
  <si>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</si>
  <si>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</si>
  <si>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</si>
  <si>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</si>
  <si>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</si>
  <si>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</si>
  <si>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</si>
  <si>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</si>
  <si>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</si>
  <si>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</si>
  <si>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</si>
  <si>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</si>
  <si>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</si>
  <si>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</si>
  <si>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</si>
  <si>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</si>
  <si>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</si>
  <si>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</si>
  <si>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</si>
  <si>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</si>
  <si>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</si>
  <si>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</si>
  <si>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</si>
  <si>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</si>
  <si>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</si>
  <si>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</si>
  <si>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</si>
  <si>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</si>
  <si>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</si>
  <si>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</si>
  <si>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</si>
  <si>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</si>
  <si>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</si>
  <si>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</si>
  <si>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</si>
  <si>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</si>
  <si>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</si>
  <si>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</si>
  <si>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</si>
  <si>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</si>
  <si>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</si>
  <si>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</si>
  <si>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</si>
  <si>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</si>
  <si>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</si>
  <si>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</si>
  <si>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</si>
  <si>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</si>
  <si>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</si>
  <si>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</si>
  <si>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</si>
  <si>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</si>
  <si>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</si>
  <si>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</si>
  <si>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</si>
  <si>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</si>
  <si>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</si>
  <si>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</si>
  <si>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</si>
  <si>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</si>
  <si>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</si>
  <si>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</si>
  <si>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</si>
  <si>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</si>
  <si>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</si>
  <si>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</si>
  <si>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</si>
  <si>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</si>
  <si>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</si>
  <si>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</si>
  <si>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</si>
  <si>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</si>
  <si>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</si>
  <si>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</si>
  <si>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</si>
  <si>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</si>
  <si>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</si>
  <si>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</si>
  <si>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</si>
  <si>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</si>
  <si>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</si>
  <si>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</si>
  <si>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</si>
  <si>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</si>
  <si>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</si>
  <si>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</si>
  <si>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</si>
  <si>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</si>
  <si>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</si>
  <si>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</si>
  <si>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</si>
  <si>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</si>
  <si>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</si>
  <si>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</si>
  <si>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</si>
  <si>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</si>
  <si>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</si>
  <si>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</si>
  <si>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</si>
  <si>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</si>
  <si>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</si>
  <si>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</si>
  <si>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</si>
  <si>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</si>
  <si>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</si>
  <si>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</si>
  <si>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</si>
  <si>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</si>
  <si>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</si>
  <si>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</si>
  <si>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</si>
  <si>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</si>
  <si>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</si>
  <si>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</si>
  <si>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</si>
  <si>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</si>
  <si>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</si>
  <si>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</si>
  <si>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</si>
  <si>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</si>
  <si>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</si>
  <si>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</si>
  <si>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</si>
  <si>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</si>
  <si>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</si>
  <si>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</si>
  <si>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</si>
  <si>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</si>
  <si>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</si>
  <si>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</si>
  <si>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</si>
  <si>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</si>
  <si>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</si>
  <si>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</si>
  <si>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</si>
  <si>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</si>
  <si>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</si>
  <si>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</si>
  <si>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</si>
  <si>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</si>
  <si>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</si>
  <si>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</si>
  <si>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</si>
  <si>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</si>
  <si>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</si>
  <si>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</si>
  <si>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</si>
  <si>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</si>
  <si>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</si>
  <si>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</si>
  <si>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</si>
  <si>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</si>
  <si>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</si>
  <si>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</si>
  <si>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</si>
  <si>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</si>
  <si>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</si>
  <si>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</si>
  <si>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</si>
  <si>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</si>
  <si>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</si>
  <si>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</si>
  <si>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</si>
  <si>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</si>
  <si>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</si>
  <si>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</si>
  <si>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</si>
  <si>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</si>
  <si>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</si>
  <si>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</si>
  <si>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</si>
  <si>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</si>
  <si>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</si>
  <si>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</si>
  <si>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</si>
  <si>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</si>
  <si>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</si>
  <si>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</si>
  <si>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</si>
  <si>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</si>
  <si>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</si>
  <si>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</si>
  <si>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</si>
  <si>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</si>
  <si>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</si>
  <si>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</si>
  <si>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</si>
  <si>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</si>
  <si>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</si>
  <si>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</si>
  <si>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</si>
  <si>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</si>
  <si>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</si>
  <si>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</si>
  <si>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</si>
  <si>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</si>
  <si>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</si>
  <si>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</si>
  <si>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</si>
  <si>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</si>
  <si>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</si>
  <si>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</si>
  <si>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</si>
  <si>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</si>
  <si>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</si>
  <si>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</si>
  <si>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</si>
  <si>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</si>
  <si>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</si>
  <si>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</si>
  <si>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</si>
  <si>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</si>
  <si>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</si>
  <si>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</si>
  <si>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</si>
  <si>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</si>
  <si>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</si>
  <si>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</si>
  <si>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</si>
  <si>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</si>
  <si>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</si>
  <si>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</si>
  <si>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</si>
  <si>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</si>
  <si>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</si>
  <si>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</si>
  <si>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</si>
  <si>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</si>
  <si>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</si>
  <si>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</si>
  <si>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</si>
  <si>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</si>
  <si>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</si>
  <si>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</si>
  <si>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</si>
  <si>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</si>
  <si>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</si>
  <si>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</si>
  <si>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</si>
  <si>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</si>
  <si>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</si>
  <si>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</si>
  <si>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</si>
  <si>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</si>
  <si>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</si>
  <si>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</si>
  <si>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</si>
  <si>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</si>
  <si>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</si>
  <si>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</si>
  <si>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</si>
  <si>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</si>
  <si>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</si>
  <si>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</si>
  <si>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</si>
  <si>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</si>
  <si>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</si>
  <si>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</si>
  <si>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</si>
  <si>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</si>
  <si>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</si>
  <si>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</si>
  <si>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</si>
  <si>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</si>
  <si>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</si>
  <si>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</si>
  <si>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</si>
  <si>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</si>
  <si>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</si>
  <si>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</si>
  <si>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</si>
  <si>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</si>
  <si>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</si>
  <si>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</si>
  <si>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</si>
  <si>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</si>
  <si>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</si>
  <si>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</si>
  <si>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</si>
  <si>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</si>
  <si>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</si>
  <si>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</si>
  <si>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</si>
  <si>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</si>
  <si>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</si>
  <si>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</si>
  <si>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</si>
  <si>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</si>
  <si>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</si>
  <si>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</si>
  <si>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</si>
  <si>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</si>
  <si>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</si>
  <si>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</si>
  <si>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</si>
  <si>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</si>
  <si>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</si>
  <si>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</si>
  <si>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</si>
  <si>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</si>
  <si>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</si>
  <si>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</si>
  <si>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</si>
  <si>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</si>
  <si>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</si>
  <si>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</si>
  <si>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</si>
  <si>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</si>
  <si>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</si>
  <si>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</si>
  <si>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</si>
  <si>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</si>
  <si>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</si>
  <si>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</si>
  <si>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</si>
  <si>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</si>
  <si>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</si>
  <si>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</si>
  <si>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</si>
  <si>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</si>
  <si>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</si>
  <si>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</si>
  <si>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</si>
  <si>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</si>
  <si>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</si>
  <si>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</si>
  <si>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</si>
  <si>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</si>
  <si>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</si>
  <si>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</si>
  <si>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</si>
  <si>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</si>
  <si>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</si>
  <si>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</si>
  <si>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</si>
  <si>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</si>
  <si>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</si>
  <si>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</si>
  <si>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</si>
  <si>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</si>
  <si>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</si>
  <si>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</si>
  <si>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</si>
  <si>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</si>
  <si>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</si>
  <si>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</si>
  <si>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</si>
  <si>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</si>
  <si>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</si>
  <si>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</si>
  <si>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</si>
  <si>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</si>
  <si>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</si>
  <si>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</si>
  <si>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</si>
  <si>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</si>
  <si>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</si>
  <si>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</si>
  <si>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</si>
  <si>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</si>
  <si>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</si>
  <si>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</si>
  <si>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</si>
  <si>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</si>
  <si>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</si>
  <si>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</si>
  <si>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</si>
  <si>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</si>
  <si>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</si>
  <si>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</si>
  <si>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</si>
  <si>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</si>
  <si>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</si>
  <si>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</si>
  <si>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</si>
  <si>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</si>
  <si>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</si>
  <si>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</si>
  <si>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</si>
  <si>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</si>
  <si>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</si>
  <si>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</si>
  <si>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</si>
  <si>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</si>
  <si>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</si>
  <si>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</si>
  <si>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</si>
  <si>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</si>
  <si>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</si>
  <si>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</si>
  <si>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</si>
  <si>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</si>
  <si>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</si>
  <si>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</si>
  <si>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</si>
  <si>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</si>
  <si>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</si>
  <si>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</si>
  <si>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</si>
  <si>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</si>
  <si>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</si>
  <si>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</si>
  <si>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</si>
  <si>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</si>
  <si>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</si>
  <si>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</si>
  <si>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</si>
  <si>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</si>
  <si>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</si>
  <si>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</si>
  <si>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</si>
  <si>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</si>
  <si>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</si>
  <si>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</si>
  <si>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</si>
  <si>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</si>
  <si>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</si>
  <si>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</si>
  <si>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</si>
  <si>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</si>
  <si>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</si>
  <si>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</si>
  <si>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</si>
  <si>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</si>
  <si>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</si>
  <si>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</si>
  <si>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</si>
  <si>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</si>
  <si>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</si>
  <si>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</si>
  <si>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</si>
  <si>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</si>
  <si>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</si>
  <si>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</si>
  <si>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</si>
  <si>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</si>
  <si>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</si>
  <si>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</si>
  <si>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</si>
  <si>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</si>
  <si>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</si>
  <si>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</si>
  <si>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</si>
  <si>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</si>
  <si>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</si>
  <si>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</si>
  <si>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</si>
  <si>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</si>
  <si>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</si>
  <si>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</si>
  <si>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</si>
  <si>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</si>
  <si>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</si>
  <si>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</si>
  <si>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</si>
  <si>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</si>
  <si>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</si>
  <si>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</si>
  <si>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</si>
  <si>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</si>
  <si>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</si>
  <si>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</si>
  <si>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</si>
  <si>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</si>
  <si>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</si>
  <si>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</si>
  <si>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</si>
  <si>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</si>
  <si>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</si>
  <si>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</si>
  <si>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</si>
  <si>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</si>
  <si>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</si>
  <si>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</si>
  <si>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</si>
  <si>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</si>
  <si>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</si>
  <si>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</si>
  <si>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</si>
  <si>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</si>
  <si>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</si>
  <si>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</si>
  <si>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</si>
  <si>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</si>
  <si>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</si>
  <si>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</si>
  <si>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</si>
  <si>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</si>
  <si>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</si>
  <si>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</si>
  <si>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</si>
  <si>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</si>
  <si>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</si>
  <si>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</si>
  <si>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</si>
  <si>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</si>
  <si>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</si>
  <si>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</si>
  <si>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</si>
  <si>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</si>
  <si>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</si>
  <si>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</si>
  <si>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</si>
  <si>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</si>
  <si>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</si>
  <si>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</si>
  <si>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</si>
  <si>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</si>
  <si>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</si>
  <si>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</si>
  <si>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</si>
  <si>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</si>
  <si>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</si>
  <si>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</si>
  <si>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</si>
  <si>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</si>
  <si>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</si>
  <si>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</si>
  <si>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</si>
  <si>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</si>
  <si>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</si>
  <si>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</si>
  <si>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</si>
  <si>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</si>
  <si>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</si>
  <si>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</si>
  <si>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</si>
  <si>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</si>
  <si>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</si>
  <si>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</si>
  <si>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</si>
  <si>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</si>
  <si>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</si>
  <si>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</si>
  <si>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</si>
  <si>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</si>
  <si>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</si>
  <si>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</si>
  <si>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</si>
  <si>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</si>
  <si>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</si>
  <si>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</si>
  <si>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</si>
  <si>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</si>
  <si>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</si>
  <si>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</si>
  <si>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</si>
  <si>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</si>
  <si>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</si>
  <si>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</si>
  <si>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</si>
  <si>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</si>
  <si>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</si>
  <si>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</si>
  <si>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</si>
  <si>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</si>
  <si>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</si>
  <si>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</si>
  <si>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</si>
  <si>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</si>
  <si>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</si>
  <si>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</si>
  <si>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</si>
  <si>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</si>
  <si>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</si>
  <si>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</si>
  <si>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</si>
  <si>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</si>
  <si>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</si>
  <si>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</si>
  <si>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</si>
  <si>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</si>
  <si>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</si>
  <si>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</si>
  <si>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</si>
  <si>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</si>
  <si>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</si>
  <si>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</si>
  <si>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</si>
  <si>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</si>
  <si>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</si>
  <si>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</si>
  <si>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</si>
  <si>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</si>
  <si>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</si>
  <si>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</si>
  <si>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</si>
  <si>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</si>
  <si>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</si>
  <si>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</si>
  <si>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</si>
  <si>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</si>
  <si>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</si>
  <si>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</si>
  <si>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</si>
  <si>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</si>
  <si>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</si>
  <si>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</si>
  <si>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</si>
  <si>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</si>
  <si>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</si>
  <si>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</si>
  <si>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</si>
  <si>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</si>
  <si>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</si>
  <si>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</si>
  <si>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</si>
  <si>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</si>
  <si>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</si>
  <si>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</si>
  <si>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</si>
  <si>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</si>
  <si>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</si>
  <si>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</si>
  <si>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</si>
  <si>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</si>
  <si>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</si>
  <si>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</si>
  <si>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</si>
  <si>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</si>
  <si>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</si>
  <si>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</si>
  <si>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</si>
  <si>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</si>
  <si>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</si>
  <si>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</si>
  <si>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</si>
  <si>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</si>
  <si>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</si>
  <si>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</si>
  <si>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</si>
  <si>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</si>
  <si>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</si>
  <si>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</si>
  <si>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</si>
  <si>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</si>
  <si>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</si>
  <si>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</si>
  <si>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</si>
  <si>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</si>
  <si>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</si>
  <si>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</si>
  <si>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</si>
  <si>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</si>
  <si>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</si>
  <si>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</si>
  <si>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</si>
  <si>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</si>
  <si>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</si>
  <si>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</si>
  <si>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</si>
  <si>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</si>
  <si>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</si>
  <si>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</si>
  <si>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</si>
  <si>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</si>
  <si>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</si>
  <si>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</si>
  <si>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</si>
  <si>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</si>
  <si>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</si>
  <si>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</si>
  <si>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</si>
  <si>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</si>
  <si>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</si>
  <si>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</si>
  <si>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</si>
  <si>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</si>
  <si>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</si>
  <si>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</si>
  <si>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</si>
  <si>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</si>
  <si>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</si>
  <si>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</si>
  <si>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</si>
  <si>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</si>
  <si>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</si>
  <si>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</si>
  <si>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</si>
  <si>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</si>
  <si>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</si>
  <si>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</si>
  <si>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</si>
  <si>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</si>
  <si>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</si>
  <si>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</si>
  <si>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</si>
  <si>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</si>
  <si>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</si>
  <si>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</si>
  <si>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</si>
  <si>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</si>
  <si>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</si>
  <si>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</si>
  <si>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</si>
  <si>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</si>
  <si>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</si>
  <si>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</si>
  <si>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</si>
  <si>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</si>
  <si>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</si>
  <si>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</si>
  <si>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</si>
  <si>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</si>
  <si>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</si>
  <si>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</si>
  <si>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</si>
  <si>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</si>
  <si>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</si>
  <si>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</si>
  <si>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</si>
  <si>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</si>
  <si>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</si>
  <si>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</si>
  <si>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</si>
  <si>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</si>
  <si>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</si>
  <si>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</si>
  <si>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</si>
  <si>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</si>
  <si>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</si>
  <si>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</si>
  <si>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</si>
  <si>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</si>
  <si>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</si>
  <si>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</si>
  <si>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</si>
  <si>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</si>
  <si>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</si>
  <si>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</si>
  <si>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</si>
  <si>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</si>
  <si>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</si>
  <si>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</si>
  <si>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</si>
  <si>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</si>
  <si>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</si>
  <si>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</si>
  <si>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</si>
  <si>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</si>
  <si>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</si>
  <si>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</si>
  <si>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</si>
  <si>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</si>
  <si>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</si>
  <si>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</si>
  <si>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</si>
  <si>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</si>
  <si>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</si>
  <si>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</si>
  <si>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</si>
  <si>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</si>
  <si>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</si>
  <si>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</si>
  <si>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</si>
  <si>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</si>
  <si>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</si>
  <si>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</si>
  <si>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</si>
  <si>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</si>
  <si>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</si>
  <si>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</si>
  <si>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</si>
  <si>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</si>
  <si>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</si>
  <si>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</si>
  <si>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</si>
  <si>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</si>
  <si>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</si>
  <si>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</si>
  <si>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</si>
  <si>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</si>
  <si>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</si>
  <si>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</si>
  <si>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</si>
  <si>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</si>
  <si>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</si>
  <si>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</si>
  <si>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</si>
  <si>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</si>
  <si>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</si>
  <si>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</si>
  <si>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</si>
  <si>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</si>
  <si>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</si>
  <si>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</si>
  <si>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</si>
  <si>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</si>
  <si>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</si>
  <si>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</si>
  <si>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</si>
  <si>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</si>
  <si>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</si>
  <si>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</si>
  <si>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</si>
  <si>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</si>
  <si>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</si>
  <si>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</si>
  <si>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</si>
  <si>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</si>
  <si>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</si>
  <si>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</si>
  <si>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</si>
  <si>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</si>
  <si>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</si>
  <si>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</si>
  <si>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</si>
  <si>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</si>
  <si>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</si>
  <si>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</si>
  <si>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</si>
  <si>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</si>
  <si>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</si>
  <si>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</si>
  <si>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</si>
  <si>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</si>
  <si>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</si>
  <si>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</si>
  <si>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</si>
  <si>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</si>
  <si>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</si>
  <si>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</si>
  <si>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</si>
  <si>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</si>
  <si>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</si>
  <si>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</si>
  <si>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</si>
  <si>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</si>
  <si>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</si>
  <si>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</si>
  <si>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</si>
  <si>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</si>
  <si>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</si>
  <si>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</si>
  <si>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</si>
  <si>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</si>
  <si>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</si>
  <si>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</si>
  <si>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</si>
  <si>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</si>
  <si>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</si>
  <si>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</si>
  <si>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</si>
  <si>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</si>
  <si>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</si>
  <si>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</si>
  <si>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</si>
  <si>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</si>
  <si>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</si>
  <si>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</si>
  <si>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</si>
  <si>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</si>
  <si>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</si>
  <si>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</si>
  <si>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</si>
  <si>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</si>
  <si>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</si>
  <si>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</si>
  <si>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</si>
  <si>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</si>
  <si>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</si>
  <si>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</si>
  <si>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</si>
  <si>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</si>
  <si>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</si>
  <si>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</si>
  <si>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</si>
  <si>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</si>
  <si>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</si>
  <si>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</si>
  <si>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</si>
  <si>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</si>
  <si>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</si>
  <si>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</si>
  <si>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</si>
  <si>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</si>
  <si>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</si>
  <si>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</si>
  <si>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</si>
  <si>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</si>
  <si>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</si>
  <si>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</si>
  <si>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</si>
  <si>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</si>
  <si>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</si>
  <si>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</si>
  <si>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</si>
  <si>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</si>
  <si>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</si>
  <si>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</si>
  <si>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</si>
  <si>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</si>
  <si>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</si>
  <si>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</si>
  <si>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</si>
  <si>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</si>
  <si>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</si>
  <si>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</si>
  <si>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</si>
  <si>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</si>
  <si>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</si>
  <si>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</si>
  <si>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</si>
  <si>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</si>
  <si>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</si>
  <si>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</si>
  <si>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</si>
  <si>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</si>
  <si>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</si>
  <si>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</si>
  <si>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</si>
  <si>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</si>
  <si>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</si>
  <si>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</si>
  <si>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</si>
  <si>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</si>
  <si>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</si>
  <si>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</si>
  <si>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</si>
  <si>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</si>
  <si>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</si>
  <si>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</si>
  <si>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</si>
  <si>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</si>
  <si>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</si>
  <si>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</si>
  <si>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</si>
  <si>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</si>
  <si>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</si>
  <si>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</si>
  <si>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</si>
  <si>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</si>
  <si>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</si>
  <si>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</si>
  <si>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</si>
  <si>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</si>
  <si>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</si>
  <si>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</si>
  <si>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</si>
  <si>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</si>
  <si>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</si>
  <si>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</si>
  <si>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</si>
  <si>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</si>
  <si>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</si>
  <si>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</si>
  <si>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</si>
  <si>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</si>
  <si>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</si>
  <si>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</si>
  <si>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</si>
  <si>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</si>
  <si>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</si>
  <si>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</si>
  <si>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</si>
  <si>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</si>
  <si>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</si>
  <si>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</si>
  <si>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</si>
  <si>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</si>
  <si>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</si>
  <si>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</si>
  <si>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</si>
  <si>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</si>
  <si>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</si>
  <si>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</si>
  <si>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</si>
  <si>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</si>
  <si>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</si>
  <si>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</si>
  <si>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</si>
  <si>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</si>
  <si>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</si>
  <si>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</si>
  <si>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</si>
  <si>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</si>
  <si>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</si>
  <si>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</si>
  <si>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</si>
  <si>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</si>
  <si>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</si>
  <si>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</si>
  <si>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</si>
  <si>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</si>
  <si>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</si>
  <si>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</si>
  <si>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</si>
  <si>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</si>
  <si>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</si>
  <si>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</si>
  <si>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</si>
  <si>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</si>
  <si>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</si>
  <si>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</si>
  <si>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</si>
  <si>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</si>
  <si>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</si>
  <si>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</si>
  <si>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</si>
  <si>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</si>
  <si>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</si>
  <si>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</si>
  <si>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</si>
  <si>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</si>
  <si>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</si>
  <si>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</si>
  <si>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</si>
  <si>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</si>
  <si>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</si>
  <si>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</si>
  <si>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</si>
  <si>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</si>
  <si>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</si>
  <si>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</si>
  <si>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</si>
  <si>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</si>
  <si>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</si>
  <si>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</si>
  <si>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</si>
  <si>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</si>
  <si>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</si>
  <si>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</si>
  <si>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</si>
  <si>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</si>
  <si>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</si>
  <si>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</si>
  <si>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</si>
  <si>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</si>
  <si>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</si>
  <si>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</si>
  <si>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</si>
  <si>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</si>
  <si>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</si>
  <si>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</si>
  <si>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</si>
  <si>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</si>
  <si>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</si>
  <si>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</si>
  <si>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</si>
  <si>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</si>
  <si>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</si>
  <si>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</si>
  <si>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</si>
  <si>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</si>
  <si>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</si>
  <si>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</si>
  <si>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</si>
  <si>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</si>
  <si>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</si>
  <si>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</si>
  <si>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</si>
  <si>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</si>
  <si>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</si>
  <si>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</si>
  <si>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</si>
  <si>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</si>
  <si>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</si>
  <si>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</si>
  <si>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</si>
  <si>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</si>
  <si>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</si>
  <si>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</si>
  <si>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</si>
  <si>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</si>
  <si>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</si>
  <si>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</si>
  <si>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</si>
  <si>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</si>
  <si>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</si>
  <si>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</si>
  <si>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</si>
  <si>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</si>
  <si>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</si>
  <si>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</si>
  <si>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</si>
  <si>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</si>
  <si>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</si>
  <si>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</si>
  <si>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</si>
  <si>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</si>
  <si>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</si>
  <si>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</si>
  <si>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</si>
  <si>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</si>
  <si>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</si>
  <si>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</si>
  <si>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</si>
  <si>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</si>
  <si>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</si>
  <si>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</si>
  <si>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</si>
  <si>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</si>
  <si>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</si>
  <si>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</si>
  <si>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</si>
  <si>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</si>
  <si>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</si>
  <si>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</si>
  <si>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</si>
  <si>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</si>
  <si>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</si>
  <si>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</si>
  <si>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</si>
  <si>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</si>
  <si>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</si>
  <si>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</si>
  <si>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</si>
  <si>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</si>
  <si>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</si>
  <si>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</si>
  <si>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</si>
  <si>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</si>
  <si>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</si>
  <si>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</si>
  <si>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</si>
  <si>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</si>
  <si>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</si>
  <si>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</si>
  <si>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</si>
  <si>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</si>
  <si>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</si>
  <si>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</si>
  <si>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</si>
  <si>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</si>
  <si>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</si>
  <si>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</si>
  <si>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</si>
  <si>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</si>
  <si>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</si>
  <si>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</si>
  <si>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</si>
  <si>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</si>
  <si>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</si>
  <si>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</si>
  <si>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</si>
  <si>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</si>
  <si>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</si>
  <si>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</si>
  <si>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</si>
  <si>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</si>
  <si>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</si>
  <si>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</si>
  <si>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</si>
  <si>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</si>
  <si>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</si>
  <si>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</si>
  <si>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</si>
  <si>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</si>
  <si>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</si>
  <si>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</si>
  <si>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</si>
  <si>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</si>
  <si>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</si>
  <si>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</si>
  <si>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</si>
  <si>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</si>
  <si>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</si>
  <si>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</si>
  <si>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</si>
  <si>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</si>
  <si>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</si>
  <si>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</si>
  <si>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</si>
  <si>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</si>
  <si>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</si>
  <si>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</si>
  <si>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</si>
  <si>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</si>
  <si>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</si>
  <si>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</si>
  <si>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</si>
  <si>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</si>
  <si>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</si>
  <si>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</si>
  <si>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</si>
  <si>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</si>
  <si>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</si>
  <si>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</si>
  <si>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</si>
  <si>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</si>
  <si>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</si>
  <si>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</si>
  <si>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</si>
  <si>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</si>
  <si>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</si>
  <si>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</si>
  <si>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</si>
  <si>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</si>
  <si>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</si>
  <si>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</si>
  <si>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</si>
  <si>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</si>
  <si>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</si>
  <si>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</si>
  <si>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</si>
  <si>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</si>
  <si>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</si>
  <si>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</si>
  <si>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</si>
  <si>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</si>
  <si>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</si>
  <si>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</si>
  <si>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</si>
  <si>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</si>
  <si>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</si>
  <si>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</si>
  <si>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</si>
  <si>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</si>
  <si>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</si>
  <si>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</si>
  <si>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</si>
  <si>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</si>
  <si>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</si>
  <si>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</si>
  <si>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</si>
  <si>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</si>
  <si>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</si>
  <si>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</si>
  <si>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</si>
  <si>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</si>
  <si>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</si>
  <si>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</si>
  <si>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</si>
  <si>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</si>
  <si>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</si>
  <si>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</si>
  <si>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</si>
  <si>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</si>
  <si>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</si>
  <si>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</si>
  <si>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</si>
  <si>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</si>
  <si>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</si>
  <si>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</si>
  <si>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</si>
  <si>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</si>
  <si>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</si>
  <si>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</si>
  <si>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</si>
  <si>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</si>
  <si>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</si>
  <si>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</si>
  <si>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</si>
  <si>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</si>
  <si>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</si>
  <si>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</si>
  <si>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</si>
  <si>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</si>
  <si>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</si>
  <si>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</si>
  <si>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</si>
  <si>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</si>
  <si>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</si>
  <si>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</si>
  <si>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</si>
  <si>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</si>
  <si>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</si>
  <si>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</si>
  <si>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</si>
  <si>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</si>
  <si>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</si>
  <si>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</si>
  <si>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</si>
  <si>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</si>
  <si>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</si>
  <si>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</si>
  <si>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</si>
  <si>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</si>
  <si>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</si>
  <si>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</si>
  <si>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</si>
  <si>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</si>
  <si>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</si>
  <si>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</si>
  <si>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</si>
  <si>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</si>
  <si>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</si>
  <si>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</si>
  <si>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</si>
  <si>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</si>
  <si>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</si>
  <si>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</si>
  <si>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</si>
  <si>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</si>
  <si>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</si>
  <si>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</si>
  <si>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</si>
  <si>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</si>
  <si>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</si>
  <si>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</si>
  <si>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</si>
  <si>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</si>
  <si>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</si>
  <si>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</si>
  <si>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</si>
  <si>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</si>
  <si>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</si>
  <si>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</si>
  <si>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</si>
  <si>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</si>
  <si>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</si>
  <si>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</si>
  <si>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</si>
  <si>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</si>
  <si>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</si>
  <si>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</si>
  <si>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</si>
  <si>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</si>
  <si>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</si>
  <si>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</si>
  <si>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</si>
  <si>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</si>
  <si>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</si>
  <si>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</si>
  <si>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</si>
  <si>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</si>
  <si>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</si>
  <si>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</si>
  <si>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</si>
  <si>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</si>
  <si>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</si>
  <si>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</si>
  <si>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</si>
  <si>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</si>
  <si>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</si>
  <si>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</si>
  <si>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</si>
  <si>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</si>
  <si>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</si>
  <si>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</si>
  <si>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</si>
  <si>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</si>
  <si>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</si>
  <si>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</si>
  <si>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</si>
  <si>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</si>
  <si>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</si>
  <si>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</si>
  <si>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</si>
  <si>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</si>
  <si>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</si>
  <si>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</si>
  <si>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</si>
  <si>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</si>
  <si>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</si>
  <si>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</si>
  <si>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</si>
  <si>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</si>
  <si>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</si>
  <si>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</si>
  <si>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</si>
  <si>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</si>
  <si>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</si>
  <si>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</si>
  <si>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</si>
  <si>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</si>
  <si>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</si>
  <si>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</si>
  <si>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</si>
  <si>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</si>
  <si>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</si>
  <si>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</si>
  <si>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</si>
  <si>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</si>
  <si>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</si>
  <si>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</si>
  <si>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</si>
  <si>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</si>
  <si>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</si>
  <si>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</si>
  <si>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</si>
  <si>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</si>
  <si>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</si>
  <si>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</si>
  <si>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</si>
  <si>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</si>
  <si>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</si>
  <si>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</si>
  <si>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</si>
  <si>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</si>
  <si>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</si>
  <si>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</si>
  <si>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</si>
  <si>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</si>
  <si>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</si>
  <si>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</si>
  <si>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</si>
  <si>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</si>
  <si>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</si>
  <si>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</si>
  <si>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</si>
  <si>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</si>
  <si>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</si>
  <si>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</si>
  <si>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</si>
  <si>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</si>
  <si>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</si>
  <si>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</si>
  <si>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</si>
  <si>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</si>
  <si>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</si>
  <si>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</si>
  <si>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</si>
  <si>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</si>
  <si>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</si>
  <si>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</si>
  <si>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</si>
  <si>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</si>
  <si>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</si>
  <si>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</si>
  <si>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</si>
  <si>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</si>
  <si>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</si>
  <si>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</si>
  <si>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</si>
  <si>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</si>
  <si>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</si>
  <si>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</si>
  <si>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</si>
  <si>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</si>
  <si>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</si>
  <si>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</si>
  <si>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</si>
  <si>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</si>
  <si>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</si>
  <si>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</si>
  <si>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</si>
  <si>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</si>
  <si>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</si>
  <si>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</si>
  <si>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</si>
  <si>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</si>
  <si>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</si>
  <si>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</si>
  <si>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</si>
  <si>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</si>
  <si>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</si>
  <si>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</si>
  <si>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</si>
  <si>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</si>
  <si>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</si>
  <si>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</si>
  <si>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</si>
  <si>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</si>
  <si>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</si>
  <si>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</si>
  <si>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</si>
  <si>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</si>
  <si>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</si>
  <si>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</si>
  <si>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</si>
  <si>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</si>
  <si>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</si>
  <si>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</si>
  <si>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</si>
  <si>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</si>
  <si>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</si>
  <si>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</si>
  <si>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</si>
  <si>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</si>
  <si>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</si>
  <si>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</si>
  <si>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</si>
  <si>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</si>
  <si>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</si>
  <si>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</si>
  <si>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</si>
  <si>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</si>
  <si>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</si>
  <si>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</si>
  <si>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</si>
  <si>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</si>
  <si>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</si>
  <si>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</si>
  <si>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</si>
  <si>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</si>
  <si>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</si>
  <si>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</si>
  <si>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</si>
  <si>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</si>
  <si>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</si>
  <si>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</si>
  <si>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</si>
  <si>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</si>
  <si>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</si>
  <si>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</si>
  <si>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</si>
  <si>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</si>
  <si>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</si>
  <si>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</si>
  <si>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</si>
  <si>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</si>
  <si>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</si>
  <si>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</si>
  <si>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</si>
  <si>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</si>
  <si>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</si>
  <si>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</si>
  <si>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</si>
  <si>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</si>
  <si>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</si>
  <si>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</si>
  <si>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</si>
  <si>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</si>
  <si>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</si>
  <si>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</si>
  <si>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</si>
  <si>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</si>
  <si>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</si>
  <si>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</si>
  <si>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</si>
  <si>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</si>
  <si>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</si>
  <si>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</si>
  <si>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</si>
  <si>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</si>
  <si>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</si>
  <si>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</si>
  <si>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</si>
  <si>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</si>
  <si>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</si>
  <si>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</si>
  <si>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</si>
  <si>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</si>
  <si>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</si>
  <si>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</si>
  <si>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</si>
  <si>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</si>
  <si>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</si>
  <si>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</si>
  <si>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</si>
  <si>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</si>
  <si>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</si>
  <si>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</si>
  <si>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</si>
  <si>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</si>
  <si>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</si>
  <si>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</si>
  <si>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</si>
  <si>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</si>
  <si>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</si>
  <si>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</si>
  <si>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</si>
  <si>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</si>
  <si>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</si>
  <si>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</si>
  <si>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</si>
  <si>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</si>
  <si>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</si>
  <si>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</si>
  <si>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</si>
  <si>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</si>
  <si>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</si>
  <si>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</si>
  <si>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</si>
  <si>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</si>
  <si>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</si>
  <si>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</si>
  <si>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</si>
  <si>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</si>
  <si>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</si>
  <si>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</si>
  <si>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</si>
  <si>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</si>
  <si>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</si>
  <si>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</si>
  <si>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</si>
  <si>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</si>
  <si>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</si>
  <si>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</si>
  <si>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</si>
  <si>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</si>
  <si>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</si>
  <si>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</si>
  <si>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</si>
  <si>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</si>
  <si>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</si>
  <si>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</si>
  <si>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</si>
  <si>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</si>
  <si>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</si>
  <si>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</si>
  <si>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</si>
  <si>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</si>
  <si>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</si>
  <si>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</si>
  <si>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</si>
  <si>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</si>
  <si>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</si>
  <si>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</si>
  <si>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</si>
  <si>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</si>
  <si>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</si>
  <si>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</si>
  <si>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</si>
  <si>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</si>
  <si>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</si>
  <si>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</si>
  <si>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</si>
  <si>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</si>
  <si>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</si>
  <si>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</si>
  <si>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</si>
  <si>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</si>
  <si>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</si>
  <si>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</si>
  <si>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</si>
  <si>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</si>
  <si>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</si>
  <si>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</si>
  <si>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</si>
  <si>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</si>
  <si>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</si>
  <si>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</si>
  <si>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</si>
  <si>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</si>
  <si>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</si>
  <si>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</si>
  <si>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</si>
  <si>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</si>
  <si>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</si>
  <si>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</si>
  <si>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</si>
  <si>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</si>
  <si>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</si>
  <si>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</si>
  <si>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</si>
  <si>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</si>
  <si>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</si>
  <si>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</si>
  <si>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</si>
  <si>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</si>
  <si>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</si>
  <si>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</si>
  <si>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</si>
  <si>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</si>
  <si>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</si>
  <si>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</si>
  <si>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</si>
  <si>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</si>
  <si>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</si>
  <si>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</si>
  <si>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</si>
  <si>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</si>
  <si>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</si>
  <si>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</si>
  <si>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</si>
  <si>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</si>
  <si>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</si>
  <si>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</si>
  <si>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</si>
  <si>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</si>
  <si>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</si>
  <si>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</si>
  <si>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</si>
  <si>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</si>
  <si>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</si>
  <si>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</si>
  <si>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</si>
  <si>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</si>
  <si>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</si>
  <si>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</si>
  <si>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</si>
  <si>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</si>
  <si>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</si>
  <si>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</si>
  <si>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</si>
  <si>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</si>
  <si>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</si>
  <si>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</si>
  <si>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</si>
  <si>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</si>
  <si>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</si>
  <si>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</si>
  <si>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</si>
  <si>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</si>
  <si>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</si>
  <si>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</si>
  <si>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</si>
  <si>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</si>
  <si>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</si>
  <si>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</si>
  <si>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</si>
  <si>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</si>
  <si>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</si>
  <si>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</si>
  <si>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</si>
  <si>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</si>
  <si>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</si>
  <si>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</si>
  <si>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</si>
  <si>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</si>
  <si>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</si>
  <si>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</si>
  <si>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</si>
  <si>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</si>
  <si>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</si>
  <si>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</si>
  <si>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</si>
  <si>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</si>
  <si>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</si>
  <si>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</si>
  <si>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</si>
  <si>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</si>
  <si>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</si>
  <si>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</si>
  <si>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</si>
  <si>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</si>
  <si>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</si>
  <si>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</si>
  <si>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</si>
  <si>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</si>
  <si>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</si>
  <si>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</si>
  <si>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</si>
  <si>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</si>
  <si>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</si>
  <si>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</si>
  <si>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</si>
  <si>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</si>
  <si>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</si>
  <si>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</si>
  <si>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</si>
  <si>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</si>
  <si>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</si>
  <si>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</si>
  <si>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</si>
  <si>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</si>
  <si>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</si>
  <si>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</si>
  <si>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</si>
  <si>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</si>
  <si>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</si>
  <si>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</si>
  <si>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</si>
  <si>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</si>
  <si>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</si>
  <si>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</si>
  <si>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</si>
  <si>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</si>
  <si>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</si>
  <si>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</si>
  <si>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</si>
  <si>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</si>
  <si>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</si>
  <si>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</si>
  <si>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</si>
  <si>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</si>
  <si>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</si>
  <si>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</si>
  <si>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</si>
  <si>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</si>
  <si>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</si>
  <si>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</si>
  <si>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</si>
  <si>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</si>
  <si>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</si>
  <si>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</si>
  <si>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</si>
  <si>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</si>
  <si>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</si>
  <si>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</si>
  <si>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</si>
  <si>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</si>
  <si>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</si>
  <si>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</si>
  <si>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</si>
  <si>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</si>
  <si>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</si>
  <si>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</si>
  <si>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</si>
  <si>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</si>
  <si>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</si>
  <si>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</si>
  <si>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</si>
  <si>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</si>
  <si>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</si>
  <si>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</si>
  <si>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</si>
  <si>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</si>
  <si>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</si>
  <si>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</si>
  <si>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</si>
  <si>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</si>
  <si>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</si>
  <si>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</si>
  <si>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</si>
  <si>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</si>
  <si>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</si>
  <si>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</si>
  <si>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</si>
  <si>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</si>
  <si>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</si>
  <si>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</si>
  <si>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</si>
  <si>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</si>
  <si>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</si>
  <si>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</si>
  <si>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</si>
  <si>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</si>
  <si>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</si>
  <si>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</si>
  <si>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</si>
  <si>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</si>
  <si>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</si>
  <si>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</si>
  <si>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</si>
  <si>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</si>
  <si>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</si>
  <si>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</si>
  <si>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</si>
  <si>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</si>
  <si>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</si>
  <si>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</si>
  <si>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</si>
  <si>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</si>
  <si>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</si>
  <si>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</si>
  <si>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</si>
  <si>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</si>
  <si>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</si>
  <si>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</si>
  <si>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</si>
  <si>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</si>
  <si>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</si>
  <si>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</si>
  <si>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</si>
  <si>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</si>
  <si>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</si>
  <si>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</si>
  <si>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</si>
  <si>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</si>
  <si>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</si>
  <si>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</si>
  <si>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</si>
  <si>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</si>
  <si>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</si>
  <si>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</si>
  <si>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</si>
  <si>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</si>
  <si>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</si>
  <si>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</si>
  <si>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</si>
  <si>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</si>
  <si>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</si>
  <si>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</si>
  <si>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</si>
  <si>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</si>
  <si>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</si>
  <si>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</si>
  <si>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</si>
  <si>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</si>
  <si>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</si>
  <si>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</si>
  <si>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</si>
  <si>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</si>
  <si>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</si>
  <si>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</si>
  <si>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</si>
  <si>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</si>
  <si>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</si>
  <si>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</si>
  <si>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</si>
  <si>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</si>
  <si>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</si>
  <si>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</si>
  <si>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</si>
  <si>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</si>
  <si>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</si>
  <si>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</si>
  <si>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</si>
  <si>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</si>
  <si>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</si>
  <si>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</si>
  <si>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</si>
  <si>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</si>
  <si>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</si>
  <si>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</si>
  <si>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</si>
  <si>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</si>
  <si>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</si>
  <si>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</si>
  <si>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</si>
  <si>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</si>
  <si>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</si>
  <si>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</si>
  <si>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</si>
  <si>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</si>
  <si>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</si>
  <si>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</si>
  <si>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</si>
  <si>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</si>
  <si>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</si>
  <si>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</si>
  <si>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</si>
  <si>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</si>
  <si>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</si>
  <si>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</si>
  <si>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</si>
  <si>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</si>
  <si>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</si>
  <si>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</si>
  <si>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</si>
  <si>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</si>
  <si>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</si>
  <si>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</si>
  <si>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</si>
  <si>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</si>
  <si>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</si>
  <si>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</si>
  <si>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</si>
  <si>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</si>
  <si>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</si>
  <si>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</si>
  <si>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</si>
  <si>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</si>
  <si>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</si>
  <si>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</si>
  <si>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</si>
  <si>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</si>
  <si>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</si>
  <si>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</si>
  <si>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</si>
  <si>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</si>
  <si>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</si>
  <si>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</si>
  <si>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</si>
  <si>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</si>
  <si>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</si>
  <si>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</si>
  <si>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</si>
  <si>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</si>
  <si>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</si>
  <si>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</si>
  <si>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</si>
  <si>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</si>
  <si>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</si>
  <si>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</si>
  <si>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</si>
  <si>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</si>
  <si>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</si>
  <si>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</si>
  <si>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</si>
  <si>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</si>
  <si>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</si>
  <si>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</si>
  <si>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</si>
  <si>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</si>
  <si>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</si>
  <si>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</si>
  <si>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</si>
  <si>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</si>
  <si>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</si>
  <si>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</si>
  <si>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</si>
  <si>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</si>
  <si>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</si>
  <si>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</si>
  <si>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</si>
  <si>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</si>
  <si>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</si>
  <si>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</si>
  <si>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</si>
  <si>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</si>
  <si>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</si>
  <si>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</si>
  <si>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</si>
  <si>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</si>
  <si>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</si>
  <si>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</si>
  <si>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</si>
  <si>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</si>
  <si>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</si>
  <si>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</si>
  <si>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</si>
  <si>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</si>
  <si>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</si>
  <si>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</si>
  <si>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</si>
  <si>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</si>
  <si>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</si>
  <si>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</si>
  <si>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</si>
  <si>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</si>
  <si>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</si>
  <si>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</si>
  <si>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</si>
  <si>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</si>
  <si>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</si>
  <si>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</si>
  <si>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</si>
  <si>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</si>
  <si>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</si>
  <si>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</si>
  <si>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</si>
  <si>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</si>
  <si>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</si>
  <si>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</si>
  <si>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</si>
  <si>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</si>
  <si>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</si>
  <si>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</si>
  <si>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</si>
  <si>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</si>
  <si>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</si>
  <si>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</si>
  <si>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</si>
  <si>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</si>
  <si>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</si>
  <si>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</si>
  <si>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</si>
  <si>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</si>
  <si>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</si>
  <si>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</si>
  <si>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</si>
  <si>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</si>
  <si>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</si>
  <si>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</si>
  <si>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</si>
  <si>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</si>
  <si>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</si>
  <si>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</si>
  <si>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</si>
  <si>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</si>
  <si>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</si>
  <si>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</si>
  <si>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</si>
  <si>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</si>
  <si>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</si>
  <si>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</si>
  <si>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</si>
  <si>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</si>
  <si>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</si>
  <si>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</si>
  <si>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</si>
  <si>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</si>
  <si>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</si>
  <si>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</si>
  <si>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</si>
  <si>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</si>
  <si>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</si>
  <si>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</si>
  <si>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</si>
  <si>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</si>
  <si>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</si>
  <si>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</si>
  <si>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</si>
  <si>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</si>
  <si>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</si>
  <si>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</si>
  <si>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</si>
  <si>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</si>
  <si>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</si>
  <si>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</si>
  <si>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</si>
  <si>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</si>
  <si>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</si>
  <si>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</si>
  <si>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</si>
  <si>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</si>
  <si>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</si>
  <si>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</si>
  <si>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</si>
  <si>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</si>
  <si>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</si>
  <si>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</si>
  <si>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</si>
  <si>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</si>
  <si>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</si>
  <si>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</si>
  <si>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</si>
  <si>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</si>
  <si>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</si>
  <si>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</si>
  <si>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</si>
  <si>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</si>
  <si>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</si>
  <si>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</si>
  <si>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</si>
  <si>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</si>
  <si>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</si>
  <si>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</si>
  <si>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</si>
  <si>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</si>
  <si>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</si>
  <si>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</si>
  <si>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</si>
  <si>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</si>
  <si>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</si>
  <si>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</si>
  <si>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</si>
  <si>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</si>
  <si>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</si>
  <si>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</si>
  <si>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</si>
  <si>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</si>
  <si>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</si>
  <si>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</si>
  <si>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</si>
  <si>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</si>
  <si>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</si>
  <si>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</si>
  <si>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</si>
  <si>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</si>
  <si>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</si>
  <si>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</si>
  <si>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</si>
  <si>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</si>
  <si>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</si>
  <si>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</si>
  <si>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</si>
  <si>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</si>
  <si>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</si>
  <si>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</si>
  <si>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</si>
  <si>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</si>
  <si>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</si>
  <si>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</si>
  <si>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</si>
  <si>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</si>
  <si>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</si>
  <si>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</si>
  <si>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</si>
  <si>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</si>
  <si>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</si>
  <si>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</si>
  <si>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</si>
  <si>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</si>
  <si>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</si>
  <si>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</si>
  <si>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</si>
  <si>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</si>
  <si>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</si>
  <si>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</si>
  <si>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</si>
  <si>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</si>
  <si>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</si>
  <si>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</si>
  <si>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</si>
  <si>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</si>
  <si>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</si>
  <si>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</si>
  <si>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</si>
  <si>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</si>
  <si>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</si>
  <si>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</si>
  <si>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</si>
  <si>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</si>
  <si>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</si>
  <si>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</si>
  <si>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</si>
  <si>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</si>
  <si>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</si>
  <si>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</si>
  <si>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</si>
  <si>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</si>
  <si>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</si>
  <si>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</si>
  <si>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</si>
  <si>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</si>
  <si>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</si>
  <si>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</si>
  <si>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</si>
  <si>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</si>
  <si>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</si>
  <si>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</si>
  <si>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</si>
  <si>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</si>
  <si>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</si>
  <si>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</si>
  <si>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</si>
  <si>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</si>
  <si>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</si>
  <si>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</si>
  <si>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</si>
  <si>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</si>
  <si>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</si>
  <si>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</si>
  <si>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</si>
  <si>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</si>
  <si>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</si>
  <si>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</si>
  <si>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</si>
  <si>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</si>
  <si>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</si>
  <si>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</si>
  <si>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</si>
  <si>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</si>
  <si>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</si>
  <si>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</si>
  <si>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</si>
  <si>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</si>
  <si>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</si>
  <si>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</si>
  <si>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</si>
  <si>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</si>
  <si>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</si>
  <si>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</si>
  <si>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</si>
  <si>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</si>
  <si>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</si>
  <si>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</si>
  <si>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</si>
  <si>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</si>
  <si>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</si>
  <si>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</si>
  <si>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</si>
  <si>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</si>
  <si>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</si>
  <si>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</si>
  <si>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</si>
  <si>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</si>
  <si>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</si>
  <si>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</si>
  <si>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</si>
  <si>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</si>
  <si>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</si>
  <si>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</si>
  <si>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</si>
  <si>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</si>
  <si>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</si>
  <si>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</si>
  <si>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</si>
  <si>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</si>
  <si>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</si>
  <si>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</si>
  <si>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</si>
  <si>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</si>
  <si>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</si>
  <si>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</si>
  <si>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</si>
  <si>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</si>
  <si>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</si>
  <si>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</si>
  <si>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</si>
  <si>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</si>
  <si>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</si>
  <si>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</si>
  <si>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</si>
  <si>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</si>
  <si>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</si>
  <si>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</si>
  <si>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</si>
  <si>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</si>
  <si>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</si>
  <si>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</si>
  <si>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</si>
  <si>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</si>
  <si>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</si>
  <si>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</si>
  <si>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</si>
  <si>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</si>
  <si>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</si>
  <si>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</si>
  <si>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</si>
  <si>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</si>
  <si>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</si>
  <si>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</si>
  <si>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</si>
  <si>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</si>
  <si>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</si>
  <si>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</si>
  <si>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</si>
  <si>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</si>
  <si>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</si>
  <si>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</si>
  <si>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</si>
  <si>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</si>
  <si>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</si>
  <si>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</si>
  <si>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</si>
  <si>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</si>
  <si>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</si>
  <si>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</si>
  <si>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</si>
  <si>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</si>
  <si>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</si>
  <si>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</si>
  <si>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</si>
  <si>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</si>
  <si>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</si>
  <si>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</si>
  <si>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</si>
  <si>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</si>
  <si>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</si>
  <si>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</si>
  <si>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</si>
  <si>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</si>
  <si>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</si>
  <si>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</si>
  <si>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</si>
  <si>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</si>
  <si>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</si>
  <si>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</si>
  <si>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</si>
  <si>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</si>
  <si>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</si>
  <si>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</si>
  <si>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</si>
  <si>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</si>
  <si>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</si>
  <si>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</si>
  <si>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</si>
  <si>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</si>
  <si>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</si>
  <si>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</si>
  <si>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</si>
  <si>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</si>
  <si>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</si>
  <si>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</si>
  <si>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</si>
  <si>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</si>
  <si>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</si>
  <si>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</si>
  <si>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</si>
  <si>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</si>
  <si>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</si>
  <si>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</si>
  <si>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</si>
  <si>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</si>
  <si>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</si>
  <si>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</si>
  <si>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</si>
  <si>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</si>
  <si>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</si>
  <si>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</si>
  <si>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</si>
  <si>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</si>
  <si>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</si>
  <si>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</si>
  <si>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</si>
  <si>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</si>
  <si>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</si>
  <si>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</si>
  <si>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</si>
  <si>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</si>
  <si>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</si>
  <si>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</si>
  <si>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</si>
  <si>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</si>
  <si>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</si>
  <si>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</si>
  <si>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</si>
  <si>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</si>
  <si>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</si>
  <si>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</si>
  <si>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</si>
  <si>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</si>
  <si>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</si>
  <si>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</si>
  <si>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</si>
  <si>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</si>
  <si>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</si>
  <si>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</si>
  <si>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</si>
  <si>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</si>
  <si>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</si>
  <si>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</si>
  <si>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</si>
  <si>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</si>
  <si>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</si>
  <si>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</si>
  <si>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</si>
  <si>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</si>
  <si>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</si>
  <si>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</si>
  <si>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</si>
  <si>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</si>
  <si>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</si>
  <si>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</si>
  <si>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</si>
  <si>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</si>
  <si>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</si>
  <si>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</si>
  <si>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</si>
  <si>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</si>
  <si>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</si>
  <si>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</si>
  <si>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</si>
  <si>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</si>
  <si>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</si>
  <si>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</si>
  <si>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</si>
  <si>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</si>
  <si>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</si>
  <si>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</si>
  <si>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</si>
  <si>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</si>
  <si>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</si>
  <si>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</si>
  <si>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</si>
  <si>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</si>
  <si>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</si>
  <si>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</si>
  <si>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</si>
  <si>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</si>
  <si>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</si>
  <si>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</si>
  <si>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</si>
  <si>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</si>
  <si>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</si>
  <si>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</si>
  <si>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</si>
  <si>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</si>
  <si>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</si>
  <si>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</si>
  <si>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</si>
  <si>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</si>
  <si>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</si>
  <si>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</si>
  <si>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</si>
  <si>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</si>
  <si>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</si>
  <si>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</si>
  <si>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</si>
  <si>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</si>
  <si>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</si>
  <si>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</si>
  <si>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</si>
  <si>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</si>
  <si>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</si>
  <si>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</si>
  <si>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</si>
  <si>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</si>
  <si>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</si>
  <si>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</si>
  <si>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</si>
  <si>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</si>
  <si>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</si>
  <si>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</si>
  <si>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</si>
  <si>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</si>
  <si>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</si>
  <si>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</si>
  <si>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</si>
  <si>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</si>
  <si>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</si>
  <si>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</si>
  <si>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</si>
  <si>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</si>
  <si>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</si>
  <si>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</si>
  <si>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</si>
  <si>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</si>
  <si>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</si>
  <si>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</si>
  <si>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</si>
  <si>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</si>
  <si>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</si>
  <si>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</si>
  <si>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</si>
  <si>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</si>
  <si>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</si>
  <si>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</si>
  <si>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</si>
  <si>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</si>
  <si>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</si>
  <si>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</si>
  <si>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</si>
  <si>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</si>
  <si>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</si>
  <si>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</si>
  <si>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</si>
  <si>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</si>
  <si>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</si>
  <si>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</si>
  <si>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</si>
  <si>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</si>
  <si>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</si>
  <si>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</si>
  <si>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</si>
  <si>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</si>
  <si>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</si>
  <si>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</si>
  <si>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</si>
  <si>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</si>
  <si>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</si>
  <si>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</si>
  <si>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</si>
  <si>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</si>
  <si>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</si>
  <si>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</si>
  <si>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</si>
  <si>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</si>
  <si>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</si>
  <si>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</si>
  <si>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</si>
  <si>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</si>
  <si>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</si>
  <si>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</si>
  <si>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</si>
  <si>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</si>
  <si>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</si>
  <si>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</si>
  <si>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</si>
  <si>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</si>
  <si>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</si>
  <si>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</si>
  <si>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</si>
  <si>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</si>
  <si>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</si>
  <si>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</si>
  <si>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</si>
  <si>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</si>
  <si>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</si>
  <si>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</si>
  <si>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</si>
  <si>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</si>
  <si>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</si>
  <si>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</si>
  <si>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</si>
  <si>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</si>
  <si>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</si>
  <si>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</si>
  <si>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</si>
  <si>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</si>
  <si>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</si>
  <si>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</si>
  <si>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</si>
  <si>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</si>
  <si>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</si>
  <si>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</si>
  <si>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</si>
  <si>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</si>
  <si>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</si>
  <si>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</si>
  <si>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</si>
  <si>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</si>
  <si>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</si>
  <si>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</si>
  <si>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</si>
  <si>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</si>
  <si>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</si>
  <si>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</si>
  <si>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</si>
  <si>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</si>
  <si>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</si>
  <si>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</si>
  <si>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</si>
  <si>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</si>
  <si>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</si>
  <si>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</si>
  <si>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</si>
  <si>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</si>
  <si>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</si>
  <si>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</si>
  <si>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</si>
  <si>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</si>
  <si>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</si>
  <si>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</si>
  <si>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</si>
  <si>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</si>
  <si>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</si>
  <si>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</si>
  <si>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</si>
  <si>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</si>
  <si>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</si>
  <si>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</si>
  <si>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</si>
  <si>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</si>
  <si>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</si>
  <si>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</si>
  <si>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</si>
  <si>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</si>
  <si>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</si>
  <si>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</si>
  <si>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</si>
  <si>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</si>
  <si>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</si>
  <si>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</si>
  <si>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</si>
  <si>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</si>
  <si>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</si>
  <si>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</si>
  <si>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</si>
  <si>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</si>
  <si>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</si>
  <si>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</si>
  <si>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</si>
  <si>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</si>
  <si>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</si>
  <si>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</si>
  <si>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</si>
  <si>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</si>
  <si>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</si>
  <si>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</si>
  <si>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</si>
  <si>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</si>
  <si>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</si>
  <si>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</si>
  <si>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</si>
  <si>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</si>
  <si>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</si>
  <si>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</si>
  <si>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</si>
  <si>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</si>
  <si>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</si>
  <si>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</si>
  <si>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</si>
  <si>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</si>
  <si>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</si>
  <si>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</si>
  <si>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</si>
  <si>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</si>
  <si>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</si>
  <si>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</si>
  <si>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</si>
  <si>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</si>
  <si>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</si>
  <si>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</si>
  <si>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</si>
  <si>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</si>
  <si>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</si>
  <si>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</si>
  <si>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</si>
  <si>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</si>
  <si>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</si>
  <si>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</si>
  <si>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</si>
  <si>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</si>
  <si>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</si>
  <si>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</si>
  <si>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</si>
  <si>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</si>
  <si>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</si>
  <si>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</si>
  <si>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</si>
  <si>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</si>
  <si>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</si>
  <si>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</si>
  <si>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</si>
  <si>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</si>
  <si>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</si>
  <si>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</si>
  <si>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</si>
  <si>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</si>
  <si>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</si>
  <si>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</si>
  <si>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</si>
  <si>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</si>
  <si>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</si>
  <si>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</si>
  <si>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</si>
  <si>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</si>
  <si>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</si>
  <si>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</si>
  <si>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</si>
  <si>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</si>
  <si>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</si>
  <si>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</si>
  <si>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</si>
  <si>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</si>
  <si>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</si>
  <si>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</si>
  <si>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</si>
  <si>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</si>
  <si>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</si>
  <si>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</si>
  <si>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</si>
  <si>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</si>
  <si>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</si>
  <si>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</si>
  <si>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</si>
  <si>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</si>
  <si>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</si>
  <si>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</si>
  <si>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</si>
  <si>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</si>
  <si>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</si>
  <si>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</si>
  <si>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</si>
  <si>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</si>
  <si>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</si>
  <si>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</si>
  <si>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</si>
  <si>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</si>
  <si>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</si>
  <si>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</si>
  <si>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</si>
  <si>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</si>
  <si>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</si>
  <si>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</si>
  <si>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</si>
  <si>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</si>
  <si>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</si>
  <si>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</si>
  <si>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</si>
  <si>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</si>
  <si>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</si>
  <si>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</si>
  <si>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</si>
  <si>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</si>
  <si>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</si>
  <si>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</si>
  <si>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</si>
  <si>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</si>
  <si>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</si>
  <si>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</si>
  <si>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</si>
  <si>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</si>
  <si>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</si>
  <si>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</si>
  <si>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</si>
  <si>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</si>
  <si>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</si>
  <si>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</si>
  <si>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</si>
  <si>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</si>
  <si>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</si>
  <si>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</si>
  <si>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</si>
  <si>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</si>
  <si>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</si>
  <si>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</si>
  <si>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</si>
  <si>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</si>
  <si>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</si>
  <si>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</si>
  <si>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</si>
  <si>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</si>
  <si>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</si>
  <si>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</si>
  <si>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</si>
  <si>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</si>
  <si>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</si>
  <si>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</si>
  <si>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</si>
  <si>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</si>
  <si>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</si>
  <si>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</si>
  <si>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</si>
  <si>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</si>
  <si>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</si>
  <si>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</si>
  <si>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</si>
  <si>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</si>
  <si>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</si>
  <si>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</si>
  <si>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</si>
  <si>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</si>
  <si>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</si>
  <si>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</si>
  <si>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</si>
  <si>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</si>
  <si>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</si>
  <si>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</si>
  <si>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</si>
  <si>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</si>
  <si>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</si>
  <si>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</si>
  <si>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</si>
  <si>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</si>
  <si>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</si>
  <si>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</si>
  <si>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</si>
  <si>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</si>
  <si>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</si>
  <si>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</si>
  <si>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</si>
  <si>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</si>
  <si>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</si>
  <si>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</si>
  <si>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</si>
  <si>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</si>
  <si>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</si>
  <si>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</si>
  <si>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</si>
  <si>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</si>
  <si>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</si>
  <si>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</si>
  <si>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</si>
  <si>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</si>
  <si>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</si>
  <si>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</si>
  <si>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</si>
  <si>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</si>
  <si>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</si>
  <si>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</si>
  <si>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</si>
  <si>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</si>
  <si>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</si>
  <si>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</si>
  <si>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</si>
  <si>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</si>
  <si>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</si>
  <si>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</si>
  <si>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</si>
  <si>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</si>
  <si>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</si>
  <si>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</si>
  <si>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</si>
  <si>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</si>
  <si>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</si>
  <si>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</si>
  <si>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</si>
  <si>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</si>
  <si>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</si>
  <si>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</si>
  <si>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</si>
  <si>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</si>
  <si>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</si>
  <si>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</si>
  <si>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</si>
  <si>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</si>
  <si>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</si>
  <si>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</si>
  <si>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</si>
  <si>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</si>
  <si>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</si>
  <si>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</si>
  <si>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</si>
  <si>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</si>
  <si>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</si>
  <si>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</si>
  <si>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</si>
  <si>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</si>
  <si>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</si>
  <si>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</si>
  <si>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</si>
  <si>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</si>
  <si>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</si>
  <si>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</si>
  <si>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</si>
  <si>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</si>
  <si>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</si>
  <si>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</si>
  <si>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</si>
  <si>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</si>
  <si>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</si>
  <si>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</si>
  <si>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</si>
  <si>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</si>
  <si>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</si>
  <si>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</si>
  <si>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</si>
  <si>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</si>
  <si>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</si>
  <si>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</si>
  <si>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</si>
  <si>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</si>
  <si>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</si>
  <si>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</si>
  <si>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</si>
  <si>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</si>
  <si>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</si>
  <si>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</si>
  <si>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</si>
  <si>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</si>
  <si>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</si>
  <si>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</si>
  <si>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</si>
  <si>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</si>
  <si>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</si>
  <si>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</si>
  <si>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</si>
  <si>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</si>
  <si>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</si>
  <si>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</si>
  <si>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</si>
  <si>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</si>
  <si>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</si>
  <si>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</si>
  <si>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</si>
  <si>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</si>
  <si>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</si>
  <si>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</si>
  <si>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</si>
  <si>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</si>
  <si>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</si>
  <si>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</si>
  <si>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</si>
  <si>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</si>
  <si>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</si>
  <si>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</si>
  <si>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</si>
  <si>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</si>
  <si>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</si>
  <si>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</si>
  <si>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</si>
  <si>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</si>
  <si>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</si>
  <si>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</si>
  <si>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</si>
  <si>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</si>
  <si>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</si>
  <si>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</si>
  <si>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</si>
  <si>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</si>
  <si>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</si>
  <si>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</si>
  <si>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</si>
  <si>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</si>
  <si>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</si>
  <si>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</si>
  <si>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</si>
  <si>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</si>
  <si>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</si>
  <si>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</si>
  <si>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</si>
  <si>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</si>
  <si>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</si>
  <si>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</si>
  <si>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</si>
  <si>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</si>
  <si>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</si>
  <si>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</si>
  <si>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</si>
  <si>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</si>
  <si>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</si>
  <si>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</si>
  <si>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</si>
  <si>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</si>
  <si>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</si>
  <si>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</si>
  <si>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</si>
  <si>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</si>
  <si>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</si>
  <si>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</si>
  <si>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</si>
  <si>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</si>
  <si>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</si>
  <si>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</si>
  <si>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</si>
  <si>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</si>
  <si>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</si>
  <si>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</si>
  <si>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</si>
  <si>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</si>
  <si>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</si>
  <si>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</si>
  <si>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</si>
  <si>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</si>
  <si>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</si>
  <si>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</si>
  <si>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</si>
  <si>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</si>
  <si>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</si>
  <si>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</si>
  <si>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</si>
  <si>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</si>
  <si>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</si>
  <si>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</si>
  <si>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</si>
  <si>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</si>
  <si>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</si>
  <si>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</si>
  <si>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</si>
  <si>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</si>
  <si>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</si>
  <si>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</si>
  <si>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</si>
  <si>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</si>
  <si>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</si>
  <si>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</si>
  <si>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</si>
  <si>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</si>
  <si>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</si>
  <si>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</si>
  <si>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</si>
  <si>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</si>
  <si>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</si>
  <si>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</si>
  <si>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</si>
  <si>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</si>
  <si>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</si>
  <si>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</si>
  <si>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</si>
  <si>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</si>
  <si>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</si>
  <si>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</si>
  <si>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</si>
  <si>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</si>
  <si>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</si>
  <si>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</si>
  <si>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</si>
  <si>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</si>
  <si>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</si>
  <si>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</si>
  <si>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</si>
  <si>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</si>
  <si>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</si>
  <si>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</si>
  <si>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</si>
  <si>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</si>
  <si>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</si>
  <si>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</si>
  <si>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</si>
  <si>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</si>
  <si>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</si>
  <si>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</si>
  <si>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</si>
  <si>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</si>
  <si>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</si>
  <si>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</si>
  <si>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</si>
  <si>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</si>
  <si>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</si>
  <si>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</si>
  <si>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</si>
  <si>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</si>
  <si>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</si>
  <si>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</si>
  <si>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</si>
  <si>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</si>
  <si>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</si>
  <si>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</si>
  <si>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</si>
  <si>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</si>
  <si>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</si>
  <si>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</si>
  <si>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</si>
  <si>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</si>
  <si>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</si>
  <si>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</si>
  <si>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</si>
  <si>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</si>
  <si>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</si>
  <si>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</si>
  <si>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</si>
  <si>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</si>
  <si>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</si>
  <si>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</si>
  <si>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</si>
  <si>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</si>
  <si>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</si>
  <si>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</si>
  <si>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</si>
  <si>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</si>
  <si>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</si>
  <si>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</si>
  <si>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</si>
  <si>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</si>
  <si>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</si>
  <si>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</si>
  <si>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</si>
  <si>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</si>
  <si>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</si>
  <si>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</si>
  <si>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</si>
  <si>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</si>
  <si>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</si>
  <si>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</si>
  <si>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</si>
  <si>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</si>
  <si>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</si>
  <si>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</si>
  <si>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</si>
  <si>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</si>
  <si>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</si>
  <si>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</si>
  <si>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</si>
  <si>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</si>
  <si>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</si>
  <si>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</si>
  <si>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</si>
  <si>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</si>
  <si>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</si>
  <si>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</si>
  <si>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</si>
  <si>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</si>
  <si>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</si>
  <si>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</si>
  <si>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</si>
  <si>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</si>
  <si>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</si>
  <si>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</si>
  <si>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</si>
  <si>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</si>
  <si>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</si>
  <si>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</si>
  <si>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</si>
  <si>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</si>
  <si>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</si>
  <si>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</si>
  <si>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</si>
  <si>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</si>
  <si>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</si>
  <si>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</si>
  <si>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</si>
  <si>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</si>
  <si>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</si>
  <si>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</si>
  <si>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</si>
  <si>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</si>
  <si>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</si>
  <si>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</si>
  <si>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</si>
  <si>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</si>
  <si>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</si>
  <si>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</si>
  <si>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</si>
  <si>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</si>
  <si>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</si>
  <si>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</si>
  <si>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</si>
  <si>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</si>
  <si>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</si>
  <si>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</si>
  <si>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</si>
  <si>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</si>
  <si>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</si>
  <si>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</si>
  <si>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</si>
  <si>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</si>
  <si>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</si>
  <si>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</si>
  <si>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</si>
  <si>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</si>
  <si>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</si>
  <si>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</si>
  <si>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</si>
  <si>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</si>
  <si>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</si>
  <si>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</si>
  <si>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</si>
  <si>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</si>
  <si>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</si>
  <si>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</si>
  <si>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</si>
  <si>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</si>
  <si>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</si>
  <si>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</si>
  <si>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</si>
  <si>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</si>
  <si>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</si>
  <si>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</si>
  <si>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</si>
  <si>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</si>
  <si>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</si>
  <si>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</si>
  <si>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</si>
  <si>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</si>
  <si>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</si>
  <si>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</si>
  <si>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</si>
  <si>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</si>
  <si>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</si>
  <si>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</si>
  <si>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</si>
  <si>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</si>
  <si>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</si>
  <si>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</si>
  <si>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</si>
  <si>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</si>
  <si>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</si>
  <si>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</si>
  <si>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</si>
  <si>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</si>
  <si>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</si>
  <si>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</si>
  <si>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</si>
  <si>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</si>
  <si>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</si>
  <si>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</si>
  <si>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</si>
  <si>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</si>
  <si>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</si>
  <si>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</si>
  <si>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</si>
  <si>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</si>
  <si>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</si>
  <si>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</si>
  <si>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</si>
  <si>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</si>
  <si>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</si>
  <si>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</si>
  <si>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</si>
  <si>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</si>
  <si>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</si>
  <si>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</si>
  <si>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</si>
  <si>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</si>
  <si>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</si>
  <si>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</si>
  <si>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</si>
  <si>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</si>
  <si>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</si>
  <si>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</si>
  <si>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</si>
  <si>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</si>
  <si>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</si>
  <si>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</si>
  <si>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</si>
  <si>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</si>
  <si>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</si>
  <si>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</si>
  <si>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</si>
  <si>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</si>
  <si>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</si>
  <si>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</si>
  <si>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</si>
  <si>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</si>
  <si>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</si>
  <si>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</si>
  <si>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</si>
  <si>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</si>
  <si>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</si>
  <si>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</si>
  <si>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</si>
  <si>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</si>
  <si>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</si>
  <si>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</si>
  <si>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</si>
  <si>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</si>
  <si>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</si>
  <si>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</si>
  <si>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</si>
  <si>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</si>
  <si>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</si>
  <si>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</si>
  <si>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</si>
  <si>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</si>
  <si>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</si>
  <si>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</si>
  <si>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</si>
  <si>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</si>
  <si>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</si>
  <si>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</si>
  <si>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</si>
  <si>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</si>
  <si>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</si>
  <si>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</si>
  <si>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</si>
  <si>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</si>
  <si>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</si>
  <si>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</si>
  <si>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</si>
  <si>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</si>
  <si>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</si>
  <si>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</si>
  <si>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</si>
  <si>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</si>
  <si>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</si>
  <si>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</si>
  <si>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</si>
  <si>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</si>
  <si>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</si>
  <si>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</si>
  <si>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</si>
  <si>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</si>
  <si>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</si>
  <si>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</si>
  <si>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</si>
  <si>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</si>
  <si>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</si>
  <si>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</si>
  <si>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</si>
  <si>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</si>
  <si>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</si>
  <si>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</si>
  <si>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</si>
  <si>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</si>
  <si>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</si>
  <si>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</si>
  <si>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</si>
  <si>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</si>
  <si>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</si>
  <si>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</si>
  <si>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</si>
  <si>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</si>
  <si>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</si>
  <si>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</si>
  <si>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</si>
  <si>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</si>
  <si>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</si>
  <si>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</si>
  <si>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</si>
  <si>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</si>
  <si>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</si>
  <si>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</si>
  <si>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</si>
  <si>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</si>
  <si>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</si>
  <si>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</si>
  <si>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</si>
  <si>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</si>
  <si>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</si>
  <si>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</si>
  <si>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</si>
  <si>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</si>
  <si>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</si>
  <si>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</si>
  <si>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</si>
  <si>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</si>
  <si>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</si>
  <si>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</si>
  <si>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</si>
  <si>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</si>
  <si>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</si>
  <si>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</si>
  <si>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</si>
  <si>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</si>
  <si>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</si>
  <si>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</si>
  <si>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</si>
  <si>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</si>
  <si>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</si>
  <si>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</si>
  <si>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</si>
  <si>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</si>
  <si>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</si>
  <si>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</si>
  <si>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</si>
  <si>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</si>
  <si>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</si>
  <si>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</si>
  <si>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</si>
  <si>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</si>
  <si>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</si>
  <si>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</si>
  <si>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</si>
  <si>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</si>
  <si>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</si>
  <si>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</si>
  <si>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</si>
  <si>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</si>
  <si>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</si>
  <si>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</si>
  <si>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</si>
  <si>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</si>
  <si>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</si>
  <si>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</si>
  <si>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</si>
  <si>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</si>
  <si>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</si>
  <si>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</si>
  <si>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</si>
  <si>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</si>
  <si>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</si>
  <si>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</si>
  <si>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</si>
  <si>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</si>
  <si>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</si>
  <si>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</si>
  <si>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</si>
  <si>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</si>
  <si>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</si>
  <si>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</si>
  <si>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</si>
  <si>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</si>
  <si>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</si>
  <si>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</si>
  <si>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</si>
  <si>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</si>
  <si>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</si>
  <si>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</si>
  <si>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</si>
  <si>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</si>
  <si>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</si>
  <si>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</si>
  <si>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</si>
  <si>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</si>
  <si>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</si>
  <si>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</si>
  <si>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</si>
  <si>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</si>
  <si>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</si>
  <si>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</si>
  <si>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</si>
  <si>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</si>
  <si>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</si>
  <si>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</si>
  <si>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</si>
  <si>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</si>
  <si>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</si>
  <si>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</si>
  <si>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</si>
  <si>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</si>
  <si>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</si>
  <si>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</si>
  <si>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</si>
  <si>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</si>
  <si>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</si>
  <si>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</si>
  <si>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</si>
  <si>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</si>
  <si>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</si>
  <si>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</si>
  <si>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</si>
  <si>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</si>
  <si>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</si>
  <si>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</si>
  <si>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</si>
  <si>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</si>
  <si>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</si>
  <si>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</si>
  <si>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</si>
  <si>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</si>
  <si>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</si>
  <si>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</si>
  <si>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</si>
  <si>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</si>
  <si>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</si>
  <si>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</si>
  <si>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</si>
  <si>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</si>
  <si>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</si>
  <si>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</si>
  <si>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</si>
  <si>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</si>
  <si>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</si>
  <si>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</si>
  <si>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</si>
  <si>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</si>
  <si>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</si>
  <si>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</si>
  <si>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</si>
  <si>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</si>
  <si>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</si>
  <si>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</si>
  <si>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</si>
  <si>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</si>
  <si>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</si>
  <si>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</si>
  <si>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</si>
  <si>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</si>
  <si>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</si>
  <si>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</si>
  <si>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</si>
  <si>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</si>
  <si>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</si>
  <si>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</si>
  <si>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</si>
  <si>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</si>
  <si>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</si>
  <si>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</si>
  <si>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</si>
  <si>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</si>
  <si>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</si>
  <si>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</si>
  <si>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</si>
  <si>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</si>
  <si>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</si>
  <si>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</si>
  <si>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</si>
  <si>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</si>
  <si>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</si>
  <si>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</si>
  <si>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</si>
  <si>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</si>
  <si>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</si>
  <si>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</si>
  <si>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</si>
  <si>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</si>
  <si>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</si>
  <si>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</si>
  <si>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</si>
  <si>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</si>
  <si>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</si>
  <si>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</si>
  <si>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</si>
  <si>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</si>
  <si>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</si>
  <si>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</si>
  <si>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</si>
  <si>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</si>
  <si>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</si>
  <si>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</si>
  <si>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</si>
  <si>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</si>
  <si>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</si>
  <si>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</si>
  <si>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</si>
  <si>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</si>
  <si>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</si>
  <si>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</si>
  <si>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</si>
  <si>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</si>
  <si>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</si>
  <si>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</si>
  <si>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</si>
  <si>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</si>
  <si>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</si>
  <si>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</si>
  <si>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</si>
  <si>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</si>
  <si>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</si>
  <si>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</si>
  <si>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</si>
  <si>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</si>
  <si>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</si>
  <si>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</si>
  <si>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</si>
  <si>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</si>
  <si>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</si>
  <si>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</si>
  <si>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</si>
  <si>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</si>
  <si>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</si>
  <si>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</si>
  <si>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</si>
  <si>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</si>
  <si>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</si>
  <si>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</si>
  <si>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</si>
  <si>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</si>
  <si>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</si>
  <si>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</si>
  <si>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</si>
  <si>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</si>
  <si>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</si>
  <si>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</si>
  <si>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</si>
  <si>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</si>
  <si>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</si>
  <si>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</si>
  <si>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</si>
  <si>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</si>
  <si>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</si>
  <si>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</si>
  <si>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</si>
  <si>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</si>
  <si>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</si>
  <si>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</si>
  <si>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</si>
  <si>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</si>
  <si>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</si>
  <si>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</si>
  <si>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</si>
  <si>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</si>
  <si>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</si>
  <si>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</si>
  <si>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</si>
  <si>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</si>
  <si>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</si>
  <si>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</si>
  <si>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</si>
  <si>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</si>
  <si>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</si>
  <si>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</si>
  <si>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</si>
  <si>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</si>
  <si>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</si>
  <si>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</si>
  <si>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</si>
  <si>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</si>
  <si>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</si>
  <si>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</si>
  <si>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</si>
  <si>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</si>
  <si>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</si>
  <si>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</si>
  <si>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</si>
  <si>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</si>
  <si>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</si>
  <si>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</si>
  <si>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</si>
  <si>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</si>
  <si>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</si>
  <si>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</si>
  <si>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</si>
  <si>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</si>
  <si>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</si>
  <si>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</si>
  <si>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</si>
  <si>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</si>
  <si>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</si>
  <si>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</si>
  <si>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</si>
  <si>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</si>
  <si>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</si>
  <si>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</si>
  <si>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</si>
  <si>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</si>
  <si>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</si>
  <si>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</si>
  <si>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</si>
  <si>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</si>
  <si>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</si>
  <si>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</si>
  <si>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</si>
  <si>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</si>
  <si>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</si>
  <si>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</si>
  <si>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</si>
  <si>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</si>
  <si>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</si>
  <si>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</si>
  <si>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</si>
  <si>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</si>
  <si>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</si>
  <si>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</si>
  <si>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</si>
  <si>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</si>
  <si>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</si>
  <si>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</si>
  <si>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</si>
  <si>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</si>
  <si>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</si>
  <si>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</si>
  <si>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</si>
  <si>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</si>
  <si>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</si>
  <si>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</si>
  <si>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</si>
  <si>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</si>
  <si>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</si>
  <si>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</si>
  <si>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</si>
  <si>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</si>
  <si>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</si>
  <si>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</si>
  <si>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</si>
  <si>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</si>
  <si>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</si>
  <si>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</si>
  <si>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</si>
  <si>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</si>
  <si>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</si>
  <si>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</si>
  <si>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</si>
  <si>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</si>
  <si>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</si>
  <si>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</si>
  <si>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</si>
  <si>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</si>
  <si>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</si>
  <si>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</si>
  <si>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</si>
  <si>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</si>
  <si>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</si>
  <si>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</si>
  <si>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</si>
  <si>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</si>
  <si>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</si>
  <si>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</si>
  <si>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</si>
  <si>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</si>
  <si>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</si>
  <si>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</si>
  <si>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</si>
  <si>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</si>
  <si>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</si>
  <si>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</si>
  <si>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</si>
  <si>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</si>
  <si>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</si>
  <si>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</si>
  <si>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</si>
  <si>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</si>
  <si>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</si>
  <si>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</si>
  <si>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</si>
  <si>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</si>
  <si>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</si>
  <si>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</si>
  <si>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</si>
  <si>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</si>
  <si>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</si>
  <si>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</si>
  <si>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</si>
  <si>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</si>
  <si>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</si>
  <si>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</si>
  <si>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</si>
  <si>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</si>
  <si>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</si>
  <si>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</si>
  <si>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</si>
  <si>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</si>
  <si>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</si>
  <si>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</si>
  <si>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</si>
  <si>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</si>
  <si>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</si>
  <si>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</si>
  <si>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</si>
  <si>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</si>
  <si>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</si>
  <si>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</si>
  <si>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</si>
  <si>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</si>
  <si>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</si>
  <si>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</si>
  <si>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</si>
  <si>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</si>
  <si>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</si>
  <si>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</si>
  <si>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</si>
  <si>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</si>
  <si>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</si>
  <si>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</si>
  <si>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</si>
  <si>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</si>
  <si>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</si>
  <si>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</si>
  <si>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</si>
  <si>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</si>
  <si>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</si>
  <si>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</si>
  <si>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</si>
  <si>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</si>
  <si>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</si>
  <si>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</si>
  <si>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</si>
  <si>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</si>
  <si>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</si>
  <si>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</si>
  <si>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</si>
  <si>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</si>
  <si>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</si>
  <si>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</si>
  <si>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</si>
  <si>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</si>
  <si>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</si>
  <si>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</si>
  <si>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</si>
  <si>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</si>
  <si>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</si>
  <si>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</si>
  <si>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</si>
  <si>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</si>
  <si>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</si>
  <si>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</si>
  <si>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</si>
  <si>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</si>
  <si>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</si>
  <si>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</si>
  <si>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</si>
  <si>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</si>
  <si>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</si>
  <si>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</si>
  <si>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</si>
  <si>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</si>
  <si>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</si>
  <si>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</si>
  <si>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</si>
  <si>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</si>
  <si>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</si>
  <si>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</si>
  <si>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</si>
  <si>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</si>
  <si>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</si>
  <si>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</si>
  <si>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</si>
  <si>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</si>
  <si>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</si>
  <si>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</si>
  <si>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</si>
  <si>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</si>
  <si>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</si>
  <si>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</si>
  <si>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</si>
  <si>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</si>
  <si>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</si>
  <si>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</si>
  <si>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</si>
  <si>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</si>
  <si>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</si>
  <si>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</si>
  <si>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</si>
  <si>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</si>
  <si>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</si>
  <si>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</si>
  <si>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</si>
  <si>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</si>
  <si>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</si>
  <si>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</si>
  <si>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</si>
  <si>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</si>
  <si>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</si>
  <si>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</si>
  <si>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</si>
  <si>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</si>
  <si>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</si>
  <si>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</si>
  <si>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</si>
  <si>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</si>
  <si>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</si>
  <si>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</si>
  <si>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</si>
  <si>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</si>
  <si>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</si>
  <si>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</si>
  <si>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</si>
  <si>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</si>
  <si>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</si>
  <si>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</si>
  <si>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</si>
  <si>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</si>
  <si>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</si>
  <si>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</si>
  <si>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</si>
  <si>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</si>
  <si>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</si>
  <si>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</si>
  <si>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</si>
  <si>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</si>
  <si>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</si>
  <si>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</si>
  <si>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</si>
  <si>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</si>
  <si>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</si>
  <si>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</si>
  <si>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</si>
  <si>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</si>
  <si>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</si>
  <si>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</si>
  <si>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</si>
  <si>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</si>
  <si>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</si>
  <si>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</si>
  <si>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</si>
  <si>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</si>
  <si>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</si>
  <si>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</si>
  <si>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</si>
  <si>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</si>
  <si>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</si>
  <si>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</si>
  <si>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</si>
  <si>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</si>
  <si>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</si>
  <si>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</si>
  <si>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</si>
  <si>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</si>
  <si>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</si>
  <si>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</si>
  <si>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</si>
  <si>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</si>
  <si>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</si>
  <si>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</si>
  <si>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</si>
  <si>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</si>
  <si>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</si>
  <si>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</si>
  <si>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</si>
  <si>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</si>
  <si>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</si>
  <si>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</si>
  <si>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</si>
  <si>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</si>
  <si>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</si>
  <si>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</si>
  <si>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</si>
  <si>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</si>
  <si>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</si>
  <si>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</si>
  <si>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</si>
  <si>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</si>
  <si>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</si>
  <si>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</si>
  <si>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</si>
  <si>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</si>
  <si>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</si>
  <si>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</si>
  <si>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</si>
  <si>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</si>
  <si>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</si>
  <si>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</si>
  <si>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</si>
  <si>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</si>
  <si>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</si>
  <si>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</si>
  <si>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</si>
  <si>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</si>
  <si>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</si>
  <si>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</si>
  <si>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</si>
  <si>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</si>
  <si>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</si>
  <si>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</si>
  <si>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</si>
  <si>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</si>
  <si>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</si>
  <si>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</si>
  <si>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</si>
  <si>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</si>
  <si>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</si>
  <si>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</si>
  <si>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</si>
  <si>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</si>
  <si>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</si>
  <si>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</si>
  <si>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</si>
  <si>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</si>
  <si>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</si>
  <si>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</si>
  <si>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</si>
  <si>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</si>
  <si>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</si>
  <si>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</si>
  <si>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</si>
  <si>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</si>
  <si>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</si>
  <si>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</si>
  <si>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</si>
  <si>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</si>
  <si>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</si>
  <si>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</si>
  <si>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</si>
  <si>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</si>
  <si>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</si>
  <si>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</si>
  <si>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</si>
  <si>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</si>
  <si>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</si>
  <si>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</si>
  <si>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</si>
  <si>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</si>
  <si>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</si>
  <si>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</si>
  <si>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</si>
  <si>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</si>
  <si>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</si>
  <si>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</si>
  <si>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</si>
  <si>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</si>
  <si>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</si>
  <si>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</si>
  <si>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</si>
  <si>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</si>
  <si>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</si>
  <si>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</si>
  <si>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</si>
  <si>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</si>
  <si>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</si>
  <si>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</si>
  <si>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</si>
  <si>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</si>
  <si>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</si>
  <si>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</si>
  <si>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</si>
  <si>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</si>
  <si>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</si>
  <si>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</si>
  <si>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</si>
  <si>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</si>
  <si>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</si>
  <si>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</si>
  <si>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</si>
  <si>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</si>
  <si>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</si>
  <si>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</si>
  <si>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</si>
  <si>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</si>
  <si>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</si>
  <si>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</si>
  <si>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</si>
  <si>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</si>
  <si>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</si>
  <si>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</si>
  <si>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</si>
  <si>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</si>
  <si>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</si>
  <si>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</si>
  <si>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</si>
  <si>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</si>
  <si>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</si>
  <si>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</si>
  <si>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</si>
  <si>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</si>
  <si>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</si>
  <si>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</si>
  <si>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</si>
  <si>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</si>
  <si>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</si>
  <si>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</si>
  <si>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</si>
  <si>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</si>
  <si>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</si>
  <si>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</si>
  <si>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</si>
  <si>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</si>
  <si>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</si>
  <si>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</si>
  <si>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</si>
  <si>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</si>
  <si>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</si>
  <si>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</si>
  <si>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</si>
  <si>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</si>
  <si>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</si>
  <si>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</si>
  <si>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</si>
  <si>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</si>
  <si>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</si>
  <si>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</si>
  <si>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</si>
  <si>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</si>
  <si>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</si>
  <si>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</si>
  <si>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</si>
  <si>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</si>
  <si>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</si>
  <si>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</si>
  <si>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</si>
  <si>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</si>
  <si>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</si>
  <si>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</si>
  <si>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</si>
  <si>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</si>
  <si>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</si>
  <si>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</si>
  <si>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</si>
  <si>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</si>
  <si>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</si>
  <si>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</si>
  <si>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</si>
  <si>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</si>
  <si>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</si>
  <si>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</si>
  <si>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</si>
  <si>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</si>
  <si>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</si>
  <si>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</si>
  <si>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</si>
  <si>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</si>
  <si>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</si>
  <si>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</si>
  <si>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</si>
  <si>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</si>
  <si>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</si>
  <si>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</si>
  <si>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</si>
  <si>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</si>
  <si>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</si>
  <si>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</si>
  <si>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</si>
  <si>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</si>
  <si>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</si>
  <si>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</si>
  <si>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</si>
  <si>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</si>
  <si>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</si>
  <si>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</si>
  <si>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</si>
  <si>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</si>
  <si>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</si>
  <si>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</si>
  <si>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</si>
  <si>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</si>
  <si>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</si>
  <si>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</si>
  <si>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</si>
  <si>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</si>
  <si>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</si>
  <si>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</si>
  <si>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</si>
  <si>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</si>
  <si>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</si>
  <si>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</si>
  <si>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</si>
  <si>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</si>
  <si>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</si>
  <si>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</si>
  <si>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</si>
  <si>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</si>
  <si>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</si>
  <si>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</si>
  <si>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</si>
  <si>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</si>
  <si>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</si>
  <si>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</si>
  <si>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</si>
  <si>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</si>
  <si>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</si>
  <si>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</si>
  <si>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</si>
  <si>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</si>
  <si>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</si>
  <si>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</si>
  <si>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</si>
  <si>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</si>
  <si>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</si>
  <si>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</si>
  <si>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</si>
  <si>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</si>
  <si>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</si>
  <si>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</si>
  <si>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</si>
  <si>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</si>
  <si>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</si>
  <si>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</si>
  <si>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</si>
  <si>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</si>
  <si>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</si>
  <si>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</si>
  <si>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</si>
  <si>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</si>
  <si>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</si>
  <si>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</si>
  <si>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</si>
  <si>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</si>
  <si>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</si>
  <si>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</si>
  <si>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</si>
  <si>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</si>
  <si>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</si>
  <si>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</si>
  <si>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</si>
  <si>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</si>
  <si>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</si>
  <si>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</si>
  <si>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</si>
  <si>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</si>
  <si>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</si>
  <si>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</si>
  <si>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</si>
  <si>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</si>
  <si>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</si>
  <si>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</si>
  <si>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</si>
  <si>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</si>
  <si>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</si>
  <si>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</si>
  <si>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</si>
  <si>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</si>
  <si>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</si>
  <si>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</si>
  <si>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</si>
  <si>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</si>
  <si>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</si>
  <si>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</si>
  <si>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</si>
  <si>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</si>
  <si>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</si>
  <si>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</si>
  <si>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</si>
  <si>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</si>
  <si>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</si>
  <si>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</si>
  <si>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</si>
  <si>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</si>
  <si>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</si>
  <si>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</si>
  <si>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</si>
  <si>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</si>
  <si>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</si>
  <si>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</si>
  <si>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</si>
  <si>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</si>
  <si>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</si>
  <si>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</si>
  <si>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</si>
  <si>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</si>
  <si>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</si>
  <si>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</si>
  <si>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</si>
  <si>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</si>
  <si>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</si>
  <si>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</si>
  <si>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</si>
  <si>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</si>
  <si>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</si>
  <si>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</si>
  <si>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</si>
  <si>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</si>
  <si>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</si>
  <si>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</si>
  <si>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</si>
  <si>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</si>
  <si>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</si>
  <si>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</si>
  <si>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</si>
  <si>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</si>
  <si>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</si>
  <si>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</si>
  <si>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</si>
  <si>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</si>
  <si>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</si>
  <si>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</si>
  <si>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</si>
  <si>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</si>
  <si>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</si>
  <si>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</si>
  <si>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</si>
  <si>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</si>
  <si>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</si>
  <si>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</si>
  <si>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</si>
  <si>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</si>
  <si>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</si>
  <si>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</si>
  <si>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</si>
  <si>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</si>
  <si>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</si>
  <si>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</si>
  <si>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</si>
  <si>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</si>
  <si>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</si>
  <si>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</si>
  <si>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</si>
  <si>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</si>
  <si>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</si>
  <si>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</si>
  <si>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</si>
  <si>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</si>
  <si>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</si>
  <si>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</si>
  <si>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</si>
  <si>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</si>
  <si>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</si>
  <si>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</si>
  <si>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</si>
  <si>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</si>
  <si>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</si>
  <si>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</si>
  <si>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</si>
  <si>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</si>
  <si>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</si>
  <si>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</si>
  <si>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</si>
  <si>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</si>
  <si>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</si>
  <si>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</si>
  <si>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</si>
  <si>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</si>
  <si>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</si>
  <si>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</si>
  <si>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</si>
  <si>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</si>
  <si>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</si>
  <si>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</si>
  <si>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</si>
  <si>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</si>
  <si>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</si>
  <si>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</si>
  <si>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</si>
  <si>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</si>
  <si>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</si>
  <si>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</si>
  <si>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</si>
  <si>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</si>
  <si>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</si>
  <si>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</si>
  <si>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</si>
  <si>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</si>
  <si>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</si>
  <si>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</si>
  <si>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</si>
  <si>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</si>
  <si>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</si>
  <si>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</si>
  <si>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</si>
  <si>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</si>
  <si>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</si>
  <si>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</si>
  <si>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</si>
  <si>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</si>
  <si>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</si>
  <si>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</si>
  <si>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</si>
  <si>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</si>
  <si>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</si>
  <si>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</si>
  <si>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</si>
  <si>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</si>
  <si>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</si>
  <si>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</si>
  <si>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</si>
  <si>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</si>
  <si>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</si>
  <si>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</si>
  <si>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</si>
  <si>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</si>
  <si>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</si>
  <si>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</si>
  <si>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</si>
  <si>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</si>
  <si>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</si>
  <si>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</si>
  <si>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</si>
  <si>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</si>
  <si>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</si>
  <si>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</si>
  <si>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</si>
  <si>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</si>
  <si>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</si>
  <si>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</si>
  <si>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</si>
  <si>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</si>
  <si>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</si>
  <si>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</si>
  <si>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</si>
  <si>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</si>
  <si>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</si>
  <si>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</si>
  <si>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</si>
  <si>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</si>
  <si>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</si>
  <si>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</si>
  <si>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</si>
  <si>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</si>
  <si>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</si>
  <si>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</si>
  <si>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</si>
  <si>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</si>
  <si>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</si>
  <si>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</si>
  <si>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</si>
  <si>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</si>
  <si>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</si>
  <si>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</si>
  <si>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</si>
  <si>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</si>
  <si>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</si>
  <si>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</si>
  <si>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</si>
  <si>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</si>
  <si>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</si>
  <si>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</si>
  <si>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</si>
  <si>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</si>
  <si>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</si>
  <si>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</si>
  <si>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</si>
  <si>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</si>
  <si>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</si>
  <si>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</si>
  <si>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</si>
  <si>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</si>
  <si>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</si>
  <si>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</si>
  <si>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</si>
  <si>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</si>
  <si>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</si>
  <si>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</si>
  <si>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</si>
  <si>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</si>
  <si>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</si>
  <si>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</si>
  <si>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</si>
  <si>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</si>
  <si>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</si>
  <si>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</si>
  <si>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</si>
  <si>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</si>
  <si>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</si>
  <si>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</si>
  <si>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</si>
  <si>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</si>
  <si>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</si>
  <si>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</si>
  <si>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</si>
  <si>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</si>
  <si>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</si>
  <si>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</si>
  <si>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</si>
  <si>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</si>
  <si>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</si>
  <si>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</si>
  <si>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</si>
  <si>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</si>
  <si>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</si>
  <si>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</si>
  <si>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</si>
  <si>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</si>
  <si>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</si>
  <si>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</si>
  <si>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</si>
  <si>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</si>
  <si>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</si>
  <si>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</si>
  <si>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</si>
  <si>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</si>
  <si>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</si>
  <si>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</si>
  <si>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</si>
  <si>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</si>
  <si>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</si>
  <si>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</si>
  <si>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</si>
  <si>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</si>
  <si>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</si>
  <si>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</si>
  <si>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</si>
  <si>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</si>
  <si>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</si>
  <si>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</si>
  <si>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</si>
  <si>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</si>
  <si>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</si>
  <si>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</si>
  <si>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</si>
  <si>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</si>
  <si>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</si>
  <si>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</si>
  <si>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</si>
  <si>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</si>
  <si>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</si>
  <si>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</si>
  <si>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</si>
  <si>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</si>
  <si>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</si>
  <si>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</si>
  <si>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</si>
  <si>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</si>
  <si>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</si>
  <si>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</si>
  <si>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</si>
  <si>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</si>
  <si>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</si>
  <si>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</si>
  <si>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</si>
  <si>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</si>
  <si>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</si>
  <si>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</si>
  <si>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</si>
  <si>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</si>
  <si>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</si>
  <si>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</si>
  <si>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</si>
  <si>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</si>
  <si>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</si>
  <si>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</si>
  <si>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</si>
  <si>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</si>
  <si>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</si>
  <si>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</si>
  <si>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</si>
  <si>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</si>
  <si>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</si>
  <si>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</si>
  <si>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</si>
  <si>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</si>
  <si>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</si>
  <si>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</si>
  <si>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</si>
  <si>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</si>
  <si>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</si>
  <si>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</si>
  <si>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</si>
  <si>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</si>
  <si>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</si>
  <si>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</si>
  <si>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</si>
  <si>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</si>
  <si>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</si>
  <si>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</si>
  <si>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</si>
  <si>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</si>
  <si>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</si>
  <si>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</si>
  <si>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</si>
  <si>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</si>
  <si>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</si>
  <si>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</si>
  <si>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</si>
  <si>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</si>
  <si>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</si>
  <si>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</si>
  <si>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</si>
  <si>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</si>
  <si>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</si>
  <si>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</si>
  <si>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</si>
  <si>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</si>
  <si>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</si>
  <si>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</si>
  <si>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</si>
  <si>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</si>
  <si>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</si>
  <si>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</si>
  <si>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</si>
  <si>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</si>
  <si>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</si>
  <si>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</si>
  <si>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</si>
  <si>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</si>
  <si>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</si>
  <si>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</si>
  <si>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</si>
  <si>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</si>
  <si>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</si>
  <si>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</si>
  <si>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</si>
  <si>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</si>
  <si>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</si>
  <si>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</si>
  <si>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</si>
  <si>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</si>
  <si>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</si>
  <si>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</si>
  <si>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</si>
  <si>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</si>
  <si>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</si>
  <si>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</si>
  <si>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</si>
  <si>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</si>
  <si>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</si>
  <si>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</si>
  <si>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</si>
  <si>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</si>
  <si>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</si>
  <si>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</si>
  <si>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</si>
  <si>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</si>
  <si>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</si>
  <si>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</si>
  <si>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</si>
  <si>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</si>
  <si>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</si>
  <si>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</si>
  <si>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</si>
  <si>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</si>
  <si>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</si>
  <si>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</si>
  <si>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</si>
  <si>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</si>
  <si>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</si>
  <si>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</si>
  <si>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</si>
  <si>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</si>
  <si>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</si>
  <si>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</si>
  <si>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</si>
  <si>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</si>
  <si>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</si>
  <si>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</si>
  <si>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</si>
  <si>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</si>
  <si>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</si>
  <si>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</si>
  <si>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</si>
  <si>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</si>
  <si>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</si>
  <si>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</si>
  <si>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</si>
  <si>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</si>
  <si>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</si>
  <si>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</si>
  <si>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</si>
  <si>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</si>
  <si>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</si>
  <si>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</si>
  <si>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</si>
  <si>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</si>
  <si>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</si>
  <si>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</si>
  <si>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</si>
  <si>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</si>
  <si>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</si>
  <si>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</si>
  <si>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</si>
  <si>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</si>
  <si>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</si>
  <si>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</si>
  <si>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</si>
  <si>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</si>
  <si>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</si>
  <si>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</si>
  <si>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</si>
  <si>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</si>
  <si>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</si>
  <si>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</si>
  <si>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</si>
  <si>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</si>
  <si>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</si>
  <si>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</si>
  <si>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</si>
  <si>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</si>
  <si>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</si>
  <si>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</si>
  <si>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</si>
  <si>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</si>
  <si>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</si>
  <si>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</si>
  <si>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</si>
  <si>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</si>
  <si>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</si>
  <si>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</si>
  <si>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</si>
  <si>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</si>
  <si>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</si>
  <si>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</si>
  <si>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</si>
  <si>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</si>
  <si>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</si>
  <si>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</si>
  <si>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</si>
  <si>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</si>
  <si>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</si>
  <si>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</si>
  <si>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</si>
  <si>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</si>
  <si>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</si>
  <si>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</si>
  <si>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</si>
  <si>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</si>
  <si>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</si>
  <si>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</si>
  <si>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</si>
  <si>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</si>
  <si>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</si>
  <si>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</si>
  <si>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</si>
  <si>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</si>
  <si>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</si>
  <si>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</si>
  <si>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</si>
  <si>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</si>
  <si>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</si>
  <si>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</si>
  <si>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</si>
  <si>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</si>
  <si>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</si>
  <si>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</si>
  <si>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</si>
  <si>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</si>
  <si>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</si>
  <si>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</si>
  <si>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</si>
  <si>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</si>
  <si>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</si>
  <si>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</si>
  <si>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</si>
  <si>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</si>
  <si>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</si>
  <si>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</si>
  <si>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</si>
  <si>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</si>
  <si>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</si>
  <si>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</si>
  <si>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</si>
  <si>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</si>
  <si>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</si>
  <si>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</si>
  <si>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</si>
  <si>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</si>
  <si>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</si>
  <si>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</si>
  <si>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</si>
  <si>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</si>
  <si>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</si>
  <si>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</si>
  <si>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</si>
  <si>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</si>
  <si>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</si>
  <si>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</si>
  <si>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</si>
  <si>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</si>
  <si>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</si>
  <si>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</si>
  <si>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</si>
  <si>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</si>
  <si>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</si>
  <si>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</si>
  <si>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</si>
  <si>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</si>
  <si>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</si>
  <si>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</si>
  <si>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</si>
  <si>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</si>
  <si>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</si>
  <si>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</si>
  <si>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</si>
  <si>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</si>
  <si>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</si>
  <si>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</si>
  <si>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</si>
  <si>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</si>
  <si>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</si>
  <si>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</si>
  <si>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</si>
  <si>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</si>
  <si>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</si>
  <si>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</si>
  <si>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</si>
  <si>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</si>
  <si>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</si>
  <si>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</si>
  <si>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</si>
  <si>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</si>
  <si>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</si>
  <si>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</si>
  <si>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</si>
  <si>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</si>
  <si>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</si>
  <si>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</si>
  <si>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</si>
  <si>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</si>
  <si>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</si>
  <si>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</si>
  <si>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</si>
  <si>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</si>
  <si>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</si>
  <si>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</si>
  <si>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</si>
  <si>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</si>
  <si>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</si>
  <si>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</si>
  <si>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</si>
  <si>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</si>
  <si>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</si>
  <si>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</si>
  <si>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</si>
  <si>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</si>
  <si>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</si>
  <si>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</si>
  <si>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</si>
  <si>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</si>
  <si>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</si>
  <si>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</si>
  <si>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</si>
  <si>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</si>
  <si>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</si>
  <si>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</si>
  <si>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</si>
  <si>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</si>
  <si>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</si>
  <si>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</si>
  <si>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</si>
  <si>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</si>
  <si>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</si>
  <si>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</si>
  <si>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</si>
  <si>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</si>
  <si>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</si>
  <si>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</si>
  <si>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</si>
  <si>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</si>
  <si>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</si>
  <si>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</si>
  <si>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</si>
  <si>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</si>
  <si>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</si>
  <si>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</si>
  <si>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</si>
  <si>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</si>
  <si>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</si>
  <si>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</si>
  <si>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</si>
  <si>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</si>
  <si>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</si>
  <si>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</si>
  <si>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</si>
  <si>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</si>
  <si>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</si>
  <si>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</si>
  <si>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</si>
  <si>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</si>
  <si>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</si>
  <si>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</si>
  <si>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</si>
  <si>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</si>
  <si>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</si>
  <si>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</si>
  <si>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</si>
  <si>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</si>
  <si>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</si>
  <si>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</si>
  <si>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</si>
  <si>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</si>
  <si>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</si>
  <si>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</si>
  <si>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</si>
  <si>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</si>
  <si>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</si>
  <si>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</si>
  <si>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</si>
  <si>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</si>
  <si>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</si>
  <si>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</si>
  <si>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</si>
  <si>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</si>
  <si>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</si>
  <si>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</si>
  <si>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</si>
  <si>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</si>
  <si>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</si>
  <si>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</si>
  <si>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</si>
  <si>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</si>
  <si>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</si>
  <si>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</si>
  <si>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</si>
  <si>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</si>
  <si>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</si>
  <si>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</si>
  <si>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</si>
  <si>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</si>
  <si>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</si>
  <si>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</si>
  <si>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</si>
  <si>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</si>
  <si>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</si>
  <si>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</si>
  <si>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</si>
  <si>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</si>
  <si>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</si>
  <si>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</si>
  <si>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</si>
  <si>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</si>
  <si>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</si>
  <si>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</si>
  <si>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</si>
  <si>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</si>
  <si>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</si>
  <si>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</si>
  <si>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</si>
  <si>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</si>
  <si>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</si>
  <si>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</si>
  <si>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</si>
  <si>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</si>
  <si>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</si>
  <si>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</si>
  <si>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</si>
  <si>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</si>
  <si>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</si>
  <si>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</si>
  <si>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</si>
  <si>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</si>
  <si>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</si>
  <si>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</si>
  <si>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</si>
  <si>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</si>
  <si>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</si>
  <si>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</si>
  <si>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</si>
  <si>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</si>
  <si>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</si>
  <si>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</si>
  <si>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</si>
  <si>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</si>
  <si>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</si>
  <si>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</si>
  <si>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</si>
  <si>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</si>
  <si>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</si>
  <si>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</si>
  <si>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</si>
  <si>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</si>
  <si>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</si>
  <si>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</si>
  <si>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</si>
  <si>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</si>
  <si>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</si>
  <si>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</si>
  <si>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</si>
  <si>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</si>
  <si>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</si>
  <si>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</si>
  <si>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</si>
  <si>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</si>
  <si>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</si>
  <si>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</si>
  <si>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</si>
  <si>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</si>
  <si>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</si>
  <si>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</si>
  <si>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</si>
  <si>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</si>
  <si>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</si>
  <si>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</si>
  <si>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</si>
  <si>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</si>
  <si>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</si>
  <si>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</si>
  <si>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</si>
  <si>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</si>
  <si>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</si>
  <si>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</si>
  <si>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</si>
  <si>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</si>
  <si>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</si>
  <si>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</si>
  <si>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</si>
  <si>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</si>
  <si>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</si>
  <si>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</si>
  <si>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</si>
  <si>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</si>
  <si>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</si>
  <si>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</si>
  <si>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</si>
  <si>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</si>
  <si>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</si>
  <si>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</si>
  <si>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</si>
  <si>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</si>
  <si>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</si>
  <si>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</si>
  <si>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</si>
  <si>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</si>
  <si>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</si>
  <si>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</si>
  <si>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</si>
  <si>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</si>
  <si>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</si>
  <si>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</si>
  <si>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</si>
  <si>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</si>
  <si>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</si>
  <si>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</si>
  <si>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</si>
  <si>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</si>
  <si>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</si>
  <si>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</si>
  <si>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</si>
  <si>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</si>
  <si>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</si>
  <si>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</si>
  <si>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</si>
  <si>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</si>
  <si>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</si>
  <si>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</si>
  <si>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</si>
  <si>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</si>
  <si>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</si>
  <si>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</si>
  <si>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</si>
  <si>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</si>
  <si>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</si>
  <si>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</si>
  <si>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</si>
  <si>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</si>
  <si>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</si>
  <si>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</si>
  <si>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</si>
  <si>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</si>
  <si>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</si>
  <si>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</si>
  <si>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</si>
  <si>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</si>
  <si>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</si>
  <si>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</si>
  <si>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</si>
  <si>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</si>
  <si>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</si>
  <si>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</si>
  <si>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</si>
  <si>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</si>
  <si>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</si>
  <si>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</si>
  <si>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</si>
  <si>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</si>
  <si>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</si>
  <si>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</si>
  <si>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</si>
  <si>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</si>
  <si>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</si>
  <si>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</si>
  <si>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</si>
  <si>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</si>
  <si>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</si>
  <si>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</si>
  <si>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</si>
  <si>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</si>
  <si>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</si>
  <si>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</si>
  <si>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</si>
  <si>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</si>
  <si>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</si>
  <si>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</si>
  <si>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</si>
  <si>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</si>
  <si>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</si>
  <si>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</si>
  <si>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</si>
  <si>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</si>
  <si>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</si>
  <si>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</si>
  <si>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</si>
  <si>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</si>
  <si>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</si>
  <si>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</si>
  <si>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</si>
  <si>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</si>
  <si>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</si>
  <si>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</si>
  <si>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</si>
  <si>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</si>
  <si>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</si>
  <si>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</si>
  <si>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</si>
  <si>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</si>
  <si>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</si>
  <si>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</si>
  <si>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</si>
  <si>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</si>
  <si>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</si>
  <si>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</si>
  <si>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</si>
  <si>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</si>
  <si>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</si>
  <si>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</si>
  <si>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</si>
  <si>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</si>
  <si>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</si>
  <si>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</si>
  <si>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</si>
  <si>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</si>
  <si>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</si>
  <si>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</si>
  <si>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</si>
  <si>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</si>
  <si>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</si>
  <si>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</si>
  <si>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</si>
  <si>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</si>
  <si>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</si>
  <si>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</si>
  <si>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</si>
  <si>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</si>
  <si>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</si>
  <si>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</si>
  <si>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</si>
  <si>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</si>
  <si>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</si>
  <si>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</si>
  <si>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</si>
  <si>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</si>
  <si>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</si>
  <si>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</si>
  <si>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</si>
  <si>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</si>
  <si>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</si>
  <si>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</si>
  <si>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</si>
  <si>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</si>
  <si>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</si>
  <si>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</si>
  <si>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</si>
  <si>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</si>
  <si>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</si>
  <si>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</si>
  <si>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</si>
  <si>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</si>
  <si>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</si>
  <si>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</si>
  <si>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</si>
  <si>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</si>
  <si>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</si>
  <si>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</si>
  <si>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</si>
  <si>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</si>
  <si>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</si>
  <si>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</si>
  <si>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</si>
  <si>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</si>
  <si>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</si>
  <si>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</si>
  <si>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</si>
  <si>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</si>
  <si>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</si>
  <si>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</si>
  <si>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</si>
  <si>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</si>
  <si>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</si>
  <si>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</si>
  <si>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</si>
  <si>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</si>
  <si>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</si>
  <si>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</si>
  <si>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</si>
  <si>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</si>
  <si>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</si>
  <si>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</si>
  <si>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</si>
  <si>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</si>
  <si>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</si>
  <si>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</si>
  <si>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</si>
  <si>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</si>
  <si>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</si>
  <si>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</si>
  <si>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</si>
  <si>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</si>
  <si>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</si>
  <si>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</si>
  <si>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</si>
  <si>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</si>
  <si>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</si>
  <si>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</si>
  <si>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</si>
  <si>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</si>
  <si>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</si>
  <si>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</si>
  <si>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</si>
  <si>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</si>
  <si>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</si>
  <si>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</si>
  <si>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</si>
  <si>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</si>
  <si>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</si>
  <si>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</si>
  <si>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</si>
  <si>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</si>
  <si>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</si>
  <si>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</si>
  <si>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</si>
  <si>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</si>
  <si>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</si>
  <si>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</si>
  <si>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</si>
  <si>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</si>
  <si>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</si>
  <si>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</si>
  <si>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</si>
  <si>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</si>
  <si>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</si>
  <si>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</si>
  <si>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</si>
  <si>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</si>
  <si>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</si>
  <si>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</si>
  <si>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</si>
  <si>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</si>
  <si>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</si>
  <si>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</si>
  <si>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</si>
  <si>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</si>
  <si>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</si>
  <si>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</si>
  <si>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</si>
  <si>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</si>
  <si>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</si>
  <si>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</si>
  <si>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</si>
  <si>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</si>
  <si>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</si>
  <si>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</si>
  <si>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</si>
  <si>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</si>
  <si>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</si>
  <si>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</si>
  <si>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</si>
  <si>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</si>
  <si>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</si>
  <si>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</si>
  <si>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</si>
  <si>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</si>
  <si>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</si>
  <si>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</si>
  <si>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</si>
  <si>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</si>
  <si>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</si>
  <si>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</si>
  <si>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</si>
  <si>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</si>
  <si>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</si>
  <si>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</si>
  <si>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</si>
  <si>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</si>
  <si>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</si>
  <si>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</si>
  <si>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</si>
  <si>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</si>
  <si>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</si>
  <si>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</si>
  <si>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</si>
  <si>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</si>
  <si>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</si>
  <si>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</si>
  <si>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</si>
  <si>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</si>
  <si>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</si>
  <si>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</si>
  <si>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</si>
  <si>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</si>
  <si>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</si>
  <si>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</si>
  <si>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</si>
  <si>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</si>
  <si>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</si>
  <si>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</si>
  <si>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</si>
  <si>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</si>
  <si>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</si>
  <si>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</si>
  <si>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</si>
  <si>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</si>
  <si>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</si>
  <si>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</si>
  <si>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</si>
  <si>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</si>
  <si>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</si>
  <si>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</si>
  <si>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</si>
  <si>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</si>
  <si>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</si>
  <si>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</si>
  <si>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</si>
  <si>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</si>
  <si>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</si>
  <si>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</si>
  <si>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</si>
  <si>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</si>
  <si>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</si>
  <si>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</si>
  <si>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</si>
  <si>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</si>
  <si>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</si>
  <si>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</si>
  <si>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</si>
  <si>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</si>
  <si>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</si>
  <si>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</si>
  <si>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</si>
  <si>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</si>
  <si>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</si>
  <si>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</si>
  <si>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</si>
  <si>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</si>
  <si>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</si>
  <si>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</si>
  <si>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</si>
  <si>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</si>
  <si>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</si>
  <si>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</si>
  <si>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</si>
  <si>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</si>
  <si>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</si>
  <si>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</si>
  <si>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</si>
  <si>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</si>
  <si>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</si>
  <si>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</si>
  <si>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</si>
  <si>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</si>
  <si>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</si>
  <si>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</si>
  <si>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</si>
  <si>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</si>
  <si>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</si>
  <si>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</si>
  <si>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</si>
  <si>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</si>
  <si>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</si>
  <si>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</si>
  <si>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</si>
  <si>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</si>
  <si>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</si>
  <si>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</si>
  <si>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</si>
  <si>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</si>
  <si>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</si>
  <si>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</si>
  <si>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</si>
  <si>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</si>
  <si>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</si>
  <si>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</si>
  <si>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</si>
  <si>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</si>
  <si>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</si>
  <si>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</si>
  <si>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</si>
  <si>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</si>
  <si>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</si>
  <si>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</si>
  <si>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</si>
  <si>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</si>
  <si>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</si>
  <si>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</si>
  <si>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</si>
  <si>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</si>
  <si>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</si>
  <si>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</si>
  <si>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</si>
  <si>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</si>
  <si>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</si>
  <si>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</si>
  <si>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</si>
  <si>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</si>
  <si>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</si>
  <si>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</si>
  <si>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</si>
  <si>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</si>
  <si>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</si>
  <si>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</si>
  <si>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</si>
  <si>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</si>
  <si>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</si>
  <si>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</si>
  <si>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</si>
  <si>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</si>
  <si>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</si>
  <si>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</si>
  <si>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</si>
  <si>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</si>
  <si>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</si>
  <si>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</si>
  <si>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</si>
  <si>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</si>
  <si>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</si>
  <si>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</si>
  <si>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</si>
  <si>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</si>
  <si>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</si>
  <si>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</si>
  <si>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</si>
  <si>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</si>
  <si>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</si>
  <si>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</si>
  <si>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</si>
  <si>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</si>
  <si>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</si>
  <si>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</si>
  <si>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</si>
  <si>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</si>
  <si>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</si>
  <si>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</si>
  <si>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</si>
  <si>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</si>
  <si>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</si>
  <si>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</si>
  <si>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</si>
  <si>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</si>
  <si>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</si>
  <si>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</si>
  <si>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</si>
  <si>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</si>
  <si>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</si>
  <si>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</si>
  <si>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</si>
  <si>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</si>
  <si>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</si>
  <si>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</si>
  <si>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</si>
  <si>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</si>
  <si>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</si>
  <si>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</si>
  <si>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</si>
  <si>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</si>
  <si>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</si>
  <si>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</si>
  <si>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</si>
  <si>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</si>
  <si>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</si>
  <si>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</si>
  <si>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</si>
  <si>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</si>
  <si>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</si>
  <si>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</si>
  <si>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</si>
  <si>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</si>
  <si>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</si>
  <si>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</si>
  <si>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</si>
  <si>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</si>
  <si>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</si>
  <si>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</si>
  <si>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</si>
  <si>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</si>
  <si>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</si>
  <si>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</si>
  <si>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</si>
  <si>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</si>
  <si>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</si>
  <si>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</si>
  <si>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</si>
  <si>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</si>
  <si>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</si>
  <si>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</si>
  <si>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</si>
  <si>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</si>
  <si>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</si>
  <si>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</si>
  <si>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</si>
  <si>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</si>
  <si>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</si>
  <si>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</si>
  <si>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</si>
  <si>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</si>
  <si>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</si>
  <si>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</si>
  <si>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</si>
  <si>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</si>
  <si>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</si>
  <si>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</si>
  <si>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</si>
  <si>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</si>
  <si>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</si>
  <si>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</si>
  <si>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</si>
  <si>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</si>
  <si>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</si>
  <si>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</si>
  <si>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</si>
  <si>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</si>
  <si>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</si>
  <si>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</si>
  <si>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</si>
  <si>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</si>
  <si>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</si>
  <si>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</si>
  <si>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</si>
  <si>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</si>
  <si>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</si>
  <si>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</si>
  <si>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</si>
  <si>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</si>
  <si>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</si>
  <si>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</si>
  <si>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</si>
  <si>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</si>
  <si>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</si>
  <si>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</si>
  <si>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</si>
  <si>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</si>
  <si>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</si>
  <si>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</si>
  <si>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</si>
  <si>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</si>
  <si>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</si>
  <si>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</si>
  <si>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</si>
  <si>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</si>
  <si>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</si>
  <si>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</si>
  <si>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</si>
  <si>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</si>
  <si>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</si>
  <si>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</si>
  <si>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</si>
  <si>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</si>
  <si>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</si>
  <si>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</si>
  <si>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</si>
  <si>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</si>
  <si>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</si>
  <si>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</si>
  <si>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</si>
  <si>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</si>
  <si>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</si>
  <si>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</si>
  <si>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</si>
  <si>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</si>
  <si>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</si>
  <si>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</si>
  <si>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</si>
  <si>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</si>
  <si>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</si>
  <si>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</si>
  <si>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</si>
  <si>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</si>
  <si>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</si>
  <si>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</si>
  <si>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</si>
  <si>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</si>
  <si>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</si>
  <si>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</si>
  <si>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</si>
  <si>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</si>
  <si>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</si>
  <si>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</si>
  <si>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</si>
  <si>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</si>
  <si>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</si>
  <si>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</si>
  <si>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</si>
  <si>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</si>
  <si>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</si>
  <si>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</si>
  <si>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</si>
  <si>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</si>
  <si>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</si>
  <si>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</si>
  <si>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</si>
  <si>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</si>
  <si>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</si>
  <si>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</si>
  <si>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</si>
  <si>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</si>
  <si>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</si>
  <si>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</si>
  <si>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</si>
  <si>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</si>
  <si>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</si>
  <si>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</si>
  <si>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</si>
  <si>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</si>
  <si>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</si>
  <si>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</si>
  <si>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</si>
  <si>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</si>
  <si>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</si>
  <si>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</si>
  <si>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</si>
  <si>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</si>
  <si>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</si>
  <si>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</si>
  <si>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</si>
  <si>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</si>
  <si>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</si>
  <si>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</si>
  <si>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</si>
  <si>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</si>
  <si>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</si>
  <si>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</si>
  <si>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</si>
  <si>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</si>
  <si>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</si>
  <si>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</si>
  <si>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</si>
  <si>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</si>
  <si>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</si>
  <si>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</si>
  <si>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</si>
  <si>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</si>
  <si>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</si>
  <si>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</si>
  <si>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</si>
  <si>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</si>
  <si>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</si>
  <si>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</si>
  <si>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</si>
  <si>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</si>
  <si>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</si>
  <si>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</si>
  <si>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</si>
  <si>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</si>
  <si>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</si>
  <si>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</si>
  <si>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</si>
  <si>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</si>
  <si>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</si>
  <si>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</si>
  <si>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</si>
  <si>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</si>
  <si>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</si>
  <si>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</si>
  <si>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</si>
  <si>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</si>
  <si>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</si>
  <si>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</si>
  <si>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</si>
  <si>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</si>
  <si>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</si>
  <si>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</si>
  <si>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</si>
  <si>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</si>
  <si>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</si>
  <si>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</si>
  <si>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</si>
  <si>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</si>
  <si>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</si>
  <si>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</si>
  <si>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</si>
  <si>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</si>
  <si>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</si>
  <si>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</si>
  <si>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</si>
  <si>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</si>
  <si>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</si>
  <si>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</si>
  <si>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</si>
  <si>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</si>
  <si>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</si>
  <si>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</si>
  <si>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</si>
  <si>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</si>
  <si>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</si>
  <si>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</si>
  <si>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</si>
  <si>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</si>
  <si>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</si>
  <si>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</si>
  <si>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</si>
  <si>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</si>
  <si>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</si>
  <si>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</si>
  <si>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</si>
  <si>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</si>
  <si>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</si>
  <si>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</si>
  <si>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</si>
  <si>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</si>
  <si>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</si>
  <si>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</si>
  <si>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</si>
  <si>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</si>
  <si>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</si>
  <si>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</si>
  <si>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</si>
  <si>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</si>
  <si>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</si>
  <si>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</si>
  <si>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</si>
  <si>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</si>
  <si>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</si>
  <si>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</si>
  <si>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</si>
  <si>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</si>
  <si>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</si>
  <si>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</si>
  <si>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</si>
  <si>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</si>
  <si>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</si>
  <si>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</si>
  <si>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</si>
  <si>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</si>
  <si>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</si>
  <si>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</si>
  <si>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</si>
  <si>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</si>
  <si>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</si>
  <si>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</si>
  <si>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</si>
  <si>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</si>
  <si>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</si>
  <si>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</si>
  <si>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</si>
  <si>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</si>
  <si>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</si>
  <si>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</si>
  <si>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</si>
  <si>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</si>
  <si>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</si>
  <si>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</si>
  <si>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</si>
  <si>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</si>
  <si>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</si>
  <si>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</si>
  <si>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</si>
  <si>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</si>
  <si>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</si>
  <si>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</si>
  <si>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</si>
  <si>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</si>
  <si>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</si>
  <si>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</si>
  <si>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</si>
  <si>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</si>
  <si>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</si>
  <si>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</si>
  <si>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</si>
  <si>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</si>
  <si>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</si>
  <si>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</si>
  <si>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</si>
  <si>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</si>
  <si>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</si>
  <si>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</si>
  <si>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</si>
  <si>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</si>
  <si>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</si>
  <si>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</si>
  <si>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</si>
  <si>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</si>
  <si>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</si>
  <si>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</si>
  <si>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</si>
  <si>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</si>
  <si>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</si>
  <si>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</si>
  <si>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</si>
  <si>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</si>
  <si>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</si>
  <si>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</si>
  <si>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</si>
  <si>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</si>
  <si>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</si>
  <si>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</si>
  <si>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</si>
  <si>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</si>
  <si>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</si>
  <si>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</si>
  <si>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</si>
  <si>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</si>
  <si>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</si>
  <si>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</si>
  <si>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</si>
  <si>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</si>
  <si>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</si>
  <si>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</si>
  <si>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</si>
  <si>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</si>
  <si>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</si>
  <si>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</si>
  <si>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</si>
  <si>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</si>
  <si>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</si>
  <si>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</si>
  <si>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</si>
  <si>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</si>
  <si>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</si>
  <si>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</si>
  <si>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</si>
  <si>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</si>
  <si>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</si>
  <si>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</si>
  <si>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</si>
  <si>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</si>
  <si>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</si>
  <si>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</si>
  <si>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</si>
  <si>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</si>
  <si>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</si>
  <si>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</si>
  <si>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</si>
  <si>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</si>
  <si>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</si>
  <si>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</si>
  <si>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</si>
  <si>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</si>
  <si>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</si>
  <si>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</si>
  <si>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</si>
  <si>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</si>
  <si>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</si>
  <si>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</si>
  <si>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</si>
  <si>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</si>
  <si>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</si>
  <si>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</si>
  <si>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</si>
  <si>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</si>
  <si>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</si>
  <si>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</si>
  <si>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</si>
  <si>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</si>
  <si>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</si>
  <si>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</si>
  <si>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</si>
  <si>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</si>
  <si>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</si>
  <si>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</si>
  <si>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</si>
  <si>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</si>
  <si>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</si>
  <si>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</si>
  <si>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</si>
  <si>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</si>
  <si>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</si>
  <si>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</si>
  <si>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</si>
  <si>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</si>
  <si>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</si>
  <si>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</si>
  <si>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</si>
  <si>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</si>
  <si>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</si>
  <si>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</si>
  <si>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</si>
  <si>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</si>
  <si>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</si>
  <si>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</si>
  <si>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</si>
  <si>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</si>
  <si>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</si>
  <si>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</si>
  <si>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</si>
  <si>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</si>
  <si>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</si>
  <si>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</si>
  <si>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</si>
  <si>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</si>
  <si>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</si>
  <si>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</si>
  <si>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</si>
  <si>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</si>
  <si>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</si>
  <si>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</si>
  <si>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</si>
  <si>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</si>
  <si>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</si>
  <si>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</si>
  <si>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</si>
  <si>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</si>
  <si>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</si>
  <si>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</si>
  <si>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</si>
  <si>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</si>
  <si>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</si>
  <si>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</si>
  <si>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</si>
  <si>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</si>
  <si>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</si>
  <si>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</si>
  <si>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</si>
  <si>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</si>
  <si>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</si>
  <si>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</si>
  <si>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</si>
  <si>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</si>
  <si>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</si>
  <si>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</si>
  <si>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</si>
  <si>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</si>
  <si>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</si>
  <si>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</si>
  <si>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</si>
  <si>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</si>
  <si>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</si>
  <si>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</si>
  <si>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</si>
  <si>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</si>
  <si>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</si>
  <si>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</si>
  <si>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</si>
  <si>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</si>
  <si>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</si>
  <si>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</si>
  <si>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</si>
  <si>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</si>
  <si>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</si>
  <si>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</si>
  <si>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</si>
  <si>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</si>
  <si>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</si>
  <si>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</si>
  <si>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</si>
  <si>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</si>
  <si>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</si>
  <si>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</si>
  <si>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</si>
  <si>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</si>
  <si>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</si>
  <si>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</si>
  <si>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</si>
  <si>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</si>
  <si>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</si>
  <si>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</si>
  <si>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</si>
  <si>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</si>
  <si>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</si>
  <si>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</si>
  <si>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</si>
  <si>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</si>
  <si>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</si>
  <si>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</si>
  <si>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</si>
  <si>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</si>
  <si>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</si>
  <si>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</si>
  <si>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</si>
  <si>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</si>
  <si>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</si>
  <si>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</si>
  <si>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</si>
  <si>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</si>
  <si>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</si>
  <si>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</si>
  <si>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</si>
  <si>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</si>
  <si>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</si>
  <si>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</si>
  <si>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</si>
  <si>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</si>
  <si>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</si>
  <si>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</si>
  <si>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</si>
  <si>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</si>
  <si>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</si>
  <si>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</si>
  <si>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</si>
  <si>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</si>
  <si>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</si>
  <si>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</si>
  <si>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</si>
  <si>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</si>
  <si>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</si>
  <si>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</si>
  <si>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</si>
  <si>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</si>
  <si>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</si>
  <si>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</si>
  <si>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</si>
  <si>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</si>
  <si>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</si>
  <si>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</si>
  <si>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</si>
  <si>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</si>
  <si>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</si>
  <si>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</si>
  <si>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</si>
  <si>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</si>
  <si>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</si>
  <si>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</si>
  <si>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</si>
  <si>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</si>
  <si>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</si>
  <si>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</si>
  <si>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</si>
  <si>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</si>
  <si>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</si>
  <si>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</si>
  <si>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</si>
  <si>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</si>
  <si>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</si>
  <si>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</si>
  <si>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</si>
  <si>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</si>
  <si>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</si>
  <si>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</si>
  <si>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</si>
  <si>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</si>
  <si>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</si>
  <si>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</si>
  <si>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</si>
  <si>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</si>
  <si>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</si>
  <si>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</si>
  <si>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</si>
  <si>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</si>
  <si>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</si>
  <si>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</si>
  <si>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</si>
  <si>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</si>
  <si>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</si>
  <si>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</si>
  <si>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</si>
  <si>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</si>
  <si>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</si>
  <si>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</si>
  <si>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</si>
  <si>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</si>
  <si>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</si>
  <si>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</si>
  <si>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</si>
  <si>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</si>
  <si>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</si>
  <si>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</si>
  <si>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</si>
  <si>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</si>
  <si>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</si>
  <si>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</si>
  <si>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</si>
  <si>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</si>
  <si>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</si>
  <si>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</si>
  <si>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</si>
  <si>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</si>
  <si>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</si>
  <si>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</si>
  <si>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</si>
  <si>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</si>
  <si>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</si>
  <si>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</si>
  <si>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</si>
  <si>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</si>
  <si>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</si>
  <si>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</si>
  <si>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</si>
  <si>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</si>
  <si>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</si>
  <si>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</si>
  <si>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</si>
  <si>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</si>
  <si>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</si>
  <si>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</si>
  <si>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</si>
  <si>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</si>
  <si>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</si>
  <si>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</si>
  <si>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</si>
  <si>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</si>
  <si>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</si>
  <si>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</si>
  <si>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</si>
  <si>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</si>
  <si>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</si>
  <si>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</si>
  <si>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</si>
  <si>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</si>
  <si>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</si>
  <si>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</si>
  <si>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</si>
  <si>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</si>
  <si>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</si>
  <si>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</si>
  <si>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</si>
  <si>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</si>
  <si>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</si>
  <si>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</si>
  <si>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</si>
  <si>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</si>
  <si>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</si>
  <si>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</si>
  <si>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</si>
  <si>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</si>
  <si>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</si>
  <si>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</si>
  <si>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</si>
  <si>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</si>
  <si>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</si>
  <si>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</si>
  <si>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</si>
  <si>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</si>
  <si>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</si>
  <si>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</si>
  <si>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</si>
  <si>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</si>
  <si>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</si>
  <si>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</si>
  <si>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</si>
  <si>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</si>
  <si>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</si>
  <si>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</si>
  <si>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</si>
  <si>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</si>
  <si>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</si>
  <si>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</si>
  <si>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</si>
  <si>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</si>
  <si>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</si>
  <si>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</si>
  <si>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</si>
  <si>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</si>
  <si>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</si>
  <si>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</si>
  <si>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</si>
  <si>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</si>
  <si>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</si>
  <si>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</si>
  <si>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</si>
  <si>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</si>
  <si>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</si>
  <si>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</si>
  <si>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</si>
  <si>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</si>
  <si>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</si>
  <si>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</si>
  <si>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</si>
  <si>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</si>
  <si>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</si>
  <si>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</si>
  <si>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</si>
  <si>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</si>
  <si>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</si>
  <si>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</si>
  <si>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</si>
  <si>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</si>
  <si>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</si>
  <si>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</si>
  <si>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</si>
  <si>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</si>
  <si>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</si>
  <si>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</si>
  <si>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</si>
  <si>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</si>
  <si>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</si>
  <si>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</si>
  <si>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</si>
  <si>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</si>
  <si>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</si>
  <si>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</si>
  <si>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</si>
  <si>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</si>
  <si>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</si>
  <si>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</si>
  <si>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</si>
  <si>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</si>
  <si>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</si>
  <si>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</si>
  <si>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</si>
  <si>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</si>
  <si>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</si>
  <si>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</si>
  <si>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</si>
  <si>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</si>
  <si>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</si>
  <si>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</si>
  <si>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</si>
  <si>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</si>
  <si>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</si>
  <si>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</si>
  <si>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</si>
  <si>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</si>
  <si>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</si>
  <si>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</si>
  <si>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</si>
  <si>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</si>
  <si>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</si>
  <si>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</si>
  <si>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</si>
  <si>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</si>
  <si>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</si>
  <si>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</si>
  <si>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</si>
  <si>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</si>
  <si>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</si>
  <si>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</si>
  <si>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</si>
  <si>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</si>
  <si>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</si>
  <si>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</si>
  <si>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</si>
  <si>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</si>
  <si>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</si>
  <si>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</si>
  <si>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</si>
  <si>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</si>
  <si>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</si>
  <si>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</si>
  <si>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</si>
  <si>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</si>
  <si>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</si>
  <si>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</si>
  <si>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</si>
  <si>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</si>
  <si>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</si>
  <si>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</si>
  <si>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</si>
  <si>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</si>
  <si>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</si>
  <si>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</si>
  <si>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</si>
  <si>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</si>
  <si>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</si>
  <si>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</si>
  <si>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</si>
  <si>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</si>
  <si>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</si>
  <si>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</si>
  <si>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</si>
  <si>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</si>
  <si>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</si>
  <si>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</si>
  <si>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</si>
  <si>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</si>
  <si>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</si>
  <si>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</si>
  <si>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</si>
  <si>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</si>
  <si>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</si>
  <si>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</si>
  <si>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</si>
  <si>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</si>
  <si>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</si>
  <si>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</si>
  <si>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</si>
  <si>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</si>
  <si>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</si>
  <si>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</si>
  <si>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</si>
  <si>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</si>
  <si>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</si>
  <si>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</si>
  <si>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</si>
  <si>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</si>
  <si>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</si>
  <si>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</si>
  <si>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</si>
  <si>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</si>
  <si>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</si>
  <si>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</si>
  <si>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</si>
  <si>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</si>
  <si>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</si>
  <si>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</si>
  <si>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</si>
  <si>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</si>
  <si>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</si>
  <si>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</si>
  <si>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</si>
  <si>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</si>
  <si>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</si>
  <si>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</si>
  <si>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</si>
  <si>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</si>
  <si>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</si>
  <si>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</si>
  <si>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</si>
  <si>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</si>
  <si>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</si>
  <si>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</si>
  <si>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</si>
  <si>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</si>
  <si>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</si>
  <si>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</si>
  <si>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</si>
  <si>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</si>
  <si>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</si>
  <si>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</si>
  <si>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</si>
  <si>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</si>
  <si>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</si>
  <si>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</si>
  <si>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</si>
  <si>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</si>
  <si>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</si>
  <si>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</si>
  <si>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</si>
  <si>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</si>
  <si>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</si>
  <si>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</si>
  <si>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</si>
  <si>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</si>
  <si>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</si>
  <si>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</si>
  <si>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</si>
  <si>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</si>
  <si>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</si>
  <si>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</si>
  <si>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</si>
  <si>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</si>
  <si>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</si>
  <si>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</si>
  <si>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</si>
  <si>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</si>
  <si>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</si>
  <si>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</si>
  <si>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</si>
  <si>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</si>
  <si>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</si>
  <si>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</si>
  <si>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</si>
  <si>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</si>
  <si>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</si>
  <si>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</si>
  <si>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</si>
  <si>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</si>
  <si>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</si>
  <si>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</si>
  <si>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</si>
  <si>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</si>
  <si>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</si>
  <si>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</si>
  <si>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</si>
  <si>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</si>
  <si>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</si>
  <si>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</si>
  <si>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</si>
  <si>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</si>
  <si>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</si>
  <si>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</si>
  <si>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</si>
  <si>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</si>
  <si>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</si>
  <si>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</si>
  <si>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</si>
  <si>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</si>
  <si>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</si>
  <si>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</si>
  <si>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</si>
  <si>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</si>
  <si>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</si>
  <si>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</si>
  <si>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</si>
  <si>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</si>
  <si>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</si>
  <si>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</si>
  <si>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</si>
  <si>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</si>
  <si>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</si>
  <si>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</si>
  <si>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</si>
  <si>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</si>
  <si>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</si>
  <si>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</si>
  <si>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</si>
  <si>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</si>
  <si>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</si>
  <si>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</si>
  <si>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</si>
  <si>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</si>
  <si>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</si>
  <si>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</si>
  <si>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</si>
  <si>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</si>
  <si>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</si>
  <si>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</si>
  <si>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</si>
  <si>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</si>
  <si>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</si>
  <si>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</si>
  <si>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</si>
  <si>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</si>
  <si>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</si>
  <si>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</si>
  <si>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</si>
  <si>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</si>
  <si>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</si>
  <si>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</si>
  <si>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</si>
  <si>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</si>
  <si>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</si>
  <si>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</si>
  <si>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</si>
  <si>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</si>
  <si>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</si>
  <si>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</si>
  <si>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</si>
  <si>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</si>
  <si>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</si>
  <si>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</si>
  <si>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</si>
  <si>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</si>
  <si>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</si>
  <si>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</si>
  <si>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</si>
  <si>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</si>
  <si>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</si>
  <si>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</si>
  <si>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</si>
  <si>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</si>
  <si>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</si>
  <si>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</si>
  <si>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</si>
  <si>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</si>
  <si>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</si>
  <si>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</si>
  <si>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</si>
  <si>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</si>
  <si>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</si>
  <si>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</si>
  <si>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</si>
  <si>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</si>
  <si>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</si>
  <si>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</si>
  <si>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</si>
  <si>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</si>
  <si>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</si>
  <si>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</si>
  <si>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</si>
  <si>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</si>
  <si>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</si>
  <si>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</si>
  <si>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</si>
  <si>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</si>
  <si>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</si>
  <si>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</si>
  <si>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</si>
  <si>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</si>
  <si>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</si>
  <si>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</si>
  <si>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</si>
  <si>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</si>
  <si>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</si>
  <si>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</si>
  <si>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</si>
  <si>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</si>
  <si>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</si>
  <si>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</si>
  <si>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</si>
  <si>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</si>
  <si>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</si>
  <si>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</si>
  <si>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</si>
  <si>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</si>
  <si>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</si>
  <si>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</si>
  <si>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</si>
  <si>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</si>
  <si>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</si>
  <si>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</si>
  <si>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</si>
  <si>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</si>
  <si>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</si>
  <si>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</si>
  <si>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</si>
  <si>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</si>
  <si>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</si>
  <si>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</si>
  <si>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</si>
  <si>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</si>
  <si>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</si>
  <si>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</si>
  <si>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</si>
  <si>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</si>
  <si>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</si>
  <si>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</si>
  <si>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</si>
  <si>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</si>
  <si>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</si>
  <si>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</si>
  <si>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</si>
  <si>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</si>
  <si>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</si>
  <si>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</si>
  <si>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</si>
  <si>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</si>
  <si>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</si>
  <si>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</si>
  <si>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</si>
  <si>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</si>
  <si>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</si>
  <si>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</si>
  <si>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</si>
  <si>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</si>
  <si>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</si>
  <si>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</si>
  <si>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</si>
  <si>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</si>
  <si>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</si>
  <si>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</si>
  <si>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</si>
  <si>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</si>
  <si>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</si>
  <si>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</si>
  <si>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</si>
  <si>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</si>
  <si>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</si>
  <si>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</si>
  <si>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</si>
  <si>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</si>
  <si>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</si>
  <si>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</si>
  <si>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</si>
  <si>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</si>
  <si>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</si>
  <si>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</si>
  <si>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</si>
  <si>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</si>
  <si>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</si>
  <si>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</si>
  <si>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</si>
  <si>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</si>
  <si>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</si>
  <si>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</si>
  <si>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</si>
  <si>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</si>
  <si>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</si>
  <si>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</si>
  <si>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</si>
  <si>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</si>
  <si>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</si>
  <si>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</si>
  <si>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</si>
  <si>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</si>
  <si>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</si>
  <si>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</si>
  <si>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</si>
  <si>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</si>
  <si>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</si>
  <si>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</si>
  <si>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</si>
  <si>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</si>
  <si>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</si>
  <si>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</si>
  <si>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</si>
  <si>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</si>
  <si>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</si>
  <si>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</si>
  <si>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</si>
  <si>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</si>
  <si>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</si>
  <si>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</si>
  <si>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</si>
  <si>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</si>
  <si>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</si>
  <si>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</si>
  <si>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</si>
  <si>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</si>
  <si>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</si>
  <si>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</si>
  <si>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</si>
  <si>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</si>
  <si>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</si>
  <si>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</si>
  <si>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</si>
  <si>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</si>
  <si>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</si>
  <si>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</si>
  <si>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</si>
  <si>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</si>
  <si>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</si>
  <si>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</si>
  <si>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</si>
  <si>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</si>
  <si>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</si>
  <si>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</si>
  <si>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</si>
  <si>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</si>
  <si>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</si>
  <si>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</si>
  <si>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</si>
  <si>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</si>
  <si>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</si>
  <si>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</si>
  <si>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</si>
  <si>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</si>
  <si>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</si>
  <si>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</si>
  <si>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</si>
  <si>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</si>
  <si>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</si>
  <si>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</si>
  <si>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</si>
  <si>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</si>
  <si>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</si>
  <si>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</si>
  <si>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</si>
  <si>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</si>
  <si>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</si>
  <si>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</si>
  <si>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</si>
  <si>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</si>
  <si>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</si>
  <si>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</si>
  <si>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</si>
  <si>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</si>
  <si>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</si>
  <si>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</si>
  <si>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</si>
  <si>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</si>
  <si>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</si>
  <si>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</si>
  <si>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</si>
  <si>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</si>
  <si>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</si>
  <si>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</si>
  <si>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</si>
  <si>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</si>
  <si>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</si>
  <si>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</si>
  <si>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</si>
  <si>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</si>
  <si>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</si>
  <si>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</si>
  <si>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</si>
  <si>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</si>
  <si>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</si>
  <si>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</si>
  <si>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</si>
  <si>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</si>
  <si>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</si>
  <si>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</si>
  <si>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</si>
  <si>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</si>
  <si>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</si>
  <si>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</si>
  <si>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</si>
  <si>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</si>
  <si>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</si>
  <si>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</si>
  <si>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</si>
  <si>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</si>
  <si>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</si>
  <si>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</si>
  <si>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</si>
  <si>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</si>
  <si>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</si>
  <si>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</si>
  <si>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</si>
  <si>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</si>
  <si>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</si>
  <si>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</si>
  <si>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</si>
  <si>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</si>
  <si>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</si>
  <si>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</si>
  <si>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</si>
  <si>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</si>
  <si>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</si>
  <si>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</si>
  <si>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</si>
  <si>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</si>
  <si>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</si>
  <si>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</si>
  <si>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</si>
  <si>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</si>
  <si>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</si>
  <si>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</si>
  <si>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</si>
  <si>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</si>
  <si>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</si>
  <si>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</si>
  <si>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</si>
  <si>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</si>
  <si>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</si>
  <si>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</si>
  <si>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</si>
  <si>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</si>
  <si>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</si>
  <si>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</si>
  <si>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</si>
  <si>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</si>
  <si>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</si>
  <si>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</si>
  <si>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</si>
  <si>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</si>
  <si>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</si>
  <si>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</si>
  <si>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</si>
  <si>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</si>
  <si>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</si>
  <si>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</si>
  <si>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</si>
  <si>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</si>
  <si>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</si>
  <si>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</si>
  <si>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</si>
  <si>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</si>
  <si>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</si>
  <si>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</si>
  <si>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</si>
  <si>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</si>
  <si>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</si>
  <si>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</si>
  <si>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</si>
  <si>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</si>
  <si>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</si>
  <si>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</si>
  <si>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</si>
  <si>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</si>
  <si>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</si>
  <si>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</si>
  <si>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</si>
  <si>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</si>
  <si>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</si>
  <si>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</si>
  <si>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</si>
  <si>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</si>
  <si>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</si>
  <si>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</si>
  <si>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</si>
  <si>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</si>
  <si>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</si>
  <si>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</si>
  <si>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</si>
  <si>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</si>
  <si>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</si>
  <si>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</si>
  <si>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</si>
  <si>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</si>
  <si>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</si>
  <si>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</si>
  <si>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</si>
  <si>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</si>
  <si>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</si>
  <si>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</si>
  <si>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</si>
  <si>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</si>
  <si>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</si>
  <si>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</si>
  <si>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</si>
  <si>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</si>
  <si>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</si>
  <si>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</si>
  <si>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</si>
  <si>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</si>
  <si>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</si>
  <si>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</si>
  <si>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</si>
  <si>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</si>
  <si>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</si>
  <si>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</si>
  <si>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</si>
  <si>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</si>
  <si>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</si>
  <si>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</si>
  <si>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</si>
  <si>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</si>
  <si>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</si>
  <si>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</si>
  <si>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</si>
  <si>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</si>
  <si>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</si>
  <si>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</si>
  <si>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</si>
  <si>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</si>
  <si>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</si>
  <si>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</si>
  <si>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</si>
  <si>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</si>
  <si>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</si>
  <si>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</si>
  <si>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</si>
  <si>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</si>
  <si>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</si>
  <si>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</si>
  <si>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</si>
  <si>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</si>
  <si>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</si>
  <si>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</si>
  <si>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</si>
  <si>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</si>
  <si>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</si>
  <si>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</si>
  <si>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</si>
  <si>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</si>
  <si>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</si>
  <si>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</si>
  <si>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</si>
  <si>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</si>
  <si>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</si>
  <si>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</si>
  <si>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</si>
  <si>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</si>
  <si>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</si>
  <si>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</si>
  <si>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</si>
  <si>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</si>
  <si>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</si>
  <si>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</si>
  <si>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</si>
  <si>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</si>
  <si>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</si>
  <si>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</si>
  <si>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</si>
  <si>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</si>
  <si>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</si>
  <si>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</si>
  <si>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</si>
  <si>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</si>
  <si>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</si>
  <si>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</si>
  <si>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</si>
  <si>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</si>
  <si>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</si>
  <si>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</si>
  <si>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</si>
  <si>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</si>
  <si>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</si>
  <si>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</si>
  <si>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</si>
  <si>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</si>
  <si>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</si>
  <si>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</si>
  <si>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</si>
  <si>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</si>
  <si>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</si>
  <si>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</si>
  <si>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</si>
  <si>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</si>
  <si>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</si>
  <si>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</si>
  <si>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</si>
  <si>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</si>
  <si>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</si>
  <si>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</si>
  <si>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</si>
  <si>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</si>
  <si>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</si>
  <si>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</si>
  <si>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</si>
  <si>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</si>
  <si>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</si>
  <si>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</si>
  <si>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</si>
  <si>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</si>
  <si>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</si>
  <si>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</si>
  <si>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</si>
  <si>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</si>
  <si>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</si>
  <si>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</si>
  <si>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</si>
  <si>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</si>
  <si>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</si>
  <si>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</si>
  <si>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</si>
  <si>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</si>
  <si>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</si>
  <si>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</si>
  <si>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</si>
  <si>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</si>
  <si>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</si>
  <si>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</si>
  <si>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</si>
  <si>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</si>
  <si>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</si>
  <si>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</si>
  <si>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</si>
  <si>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</si>
  <si>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</si>
  <si>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</si>
  <si>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</si>
  <si>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</si>
  <si>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</si>
  <si>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</si>
  <si>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</si>
  <si>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</si>
  <si>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</si>
  <si>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</si>
  <si>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</si>
  <si>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</si>
  <si>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</si>
  <si>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</si>
  <si>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</si>
  <si>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</si>
  <si>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</si>
  <si>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</si>
  <si>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</si>
  <si>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</si>
  <si>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</si>
  <si>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</si>
  <si>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</si>
  <si>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</si>
  <si>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</si>
  <si>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</si>
  <si>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</si>
  <si>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</si>
  <si>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</si>
  <si>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</si>
  <si>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</si>
  <si>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</si>
  <si>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</si>
  <si>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</si>
  <si>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</si>
  <si>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</si>
  <si>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</si>
  <si>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</si>
  <si>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</si>
  <si>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</si>
  <si>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</si>
  <si>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</si>
  <si>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</si>
  <si>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</si>
  <si>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</si>
  <si>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</si>
  <si>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</si>
  <si>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</si>
  <si>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</si>
  <si>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</si>
  <si>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</si>
  <si>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</si>
  <si>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</si>
  <si>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</si>
  <si>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</si>
  <si>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</si>
  <si>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</si>
  <si>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</si>
  <si>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</si>
  <si>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</si>
  <si>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</si>
  <si>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</si>
  <si>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</si>
  <si>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</si>
  <si>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</si>
  <si>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</si>
  <si>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</si>
  <si>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</si>
  <si>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</si>
  <si>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</si>
  <si>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</si>
  <si>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</si>
  <si>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</si>
  <si>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</si>
  <si>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</si>
  <si>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</si>
  <si>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</si>
  <si>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</si>
  <si>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</si>
  <si>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</si>
  <si>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</si>
  <si>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</si>
  <si>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</si>
  <si>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</si>
  <si>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</si>
  <si>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</si>
  <si>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</si>
  <si>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</si>
  <si>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</si>
  <si>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</si>
  <si>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</si>
  <si>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</si>
  <si>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</si>
  <si>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</si>
  <si>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</si>
  <si>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</si>
  <si>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</si>
  <si>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</si>
  <si>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</si>
  <si>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</si>
  <si>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</si>
  <si>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</si>
  <si>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</si>
  <si>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</si>
  <si>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</si>
  <si>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</si>
  <si>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</si>
  <si>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</si>
  <si>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</si>
  <si>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</si>
  <si>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</si>
  <si>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</si>
  <si>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</si>
  <si>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</si>
  <si>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</si>
  <si>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</si>
  <si>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</si>
  <si>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</si>
  <si>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</si>
  <si>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</si>
  <si>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</si>
  <si>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</si>
  <si>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</si>
  <si>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</si>
  <si>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</si>
  <si>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</si>
  <si>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</si>
  <si>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</si>
  <si>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</si>
  <si>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</si>
  <si>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</si>
  <si>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</si>
  <si>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</si>
  <si>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</si>
  <si>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</si>
  <si>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</si>
  <si>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</si>
  <si>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</si>
  <si>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</si>
  <si>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</si>
  <si>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</si>
  <si>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</si>
  <si>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</si>
  <si>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</si>
  <si>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</si>
  <si>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</si>
  <si>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</si>
  <si>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</si>
  <si>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</si>
  <si>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</si>
  <si>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</si>
  <si>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</si>
  <si>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</si>
  <si>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</si>
  <si>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</si>
  <si>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</si>
  <si>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</si>
  <si>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</si>
  <si>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</si>
  <si>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</si>
  <si>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</si>
  <si>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</si>
  <si>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</si>
  <si>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</si>
  <si>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</si>
  <si>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</si>
  <si>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</si>
  <si>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</si>
  <si>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</si>
  <si>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</si>
  <si>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</si>
  <si>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</si>
  <si>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</si>
  <si>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</si>
  <si>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</si>
  <si>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</si>
  <si>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</si>
  <si>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</si>
  <si>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</si>
  <si>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</si>
  <si>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</si>
  <si>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</si>
  <si>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</si>
  <si>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</si>
  <si>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</si>
  <si>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</si>
  <si>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</si>
  <si>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</si>
  <si>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</si>
  <si>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</si>
  <si>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</si>
  <si>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</si>
  <si>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</si>
  <si>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</si>
  <si>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</si>
  <si>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</si>
  <si>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</si>
  <si>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</si>
  <si>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</si>
  <si>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</si>
  <si>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</si>
  <si>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</si>
  <si>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</si>
  <si>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</si>
  <si>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</si>
  <si>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</si>
  <si>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</si>
  <si>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</si>
  <si>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</si>
  <si>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</si>
  <si>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</si>
  <si>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</si>
  <si>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</si>
  <si>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</si>
  <si>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</si>
  <si>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</si>
  <si>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</si>
  <si>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</si>
  <si>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</si>
  <si>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</si>
  <si>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</si>
  <si>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</si>
  <si>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</si>
  <si>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</si>
  <si>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</si>
  <si>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</si>
  <si>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</si>
  <si>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</si>
  <si>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</si>
  <si>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</si>
  <si>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</si>
  <si>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</si>
  <si>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</si>
  <si>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</si>
  <si>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</si>
  <si>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</si>
  <si>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</si>
  <si>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</si>
  <si>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</si>
  <si>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</si>
  <si>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</si>
  <si>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</si>
  <si>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</si>
  <si>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</si>
  <si>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</si>
  <si>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</si>
  <si>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</si>
  <si>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</si>
  <si>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</si>
  <si>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</si>
  <si>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</si>
  <si>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</si>
  <si>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</si>
  <si>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</si>
  <si>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</si>
  <si>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</si>
  <si>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</si>
  <si>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</si>
  <si>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</si>
  <si>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</si>
  <si>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</si>
  <si>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</si>
  <si>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</si>
  <si>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</si>
  <si>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</si>
  <si>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</si>
  <si>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</si>
  <si>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</si>
  <si>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</si>
  <si>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</si>
  <si>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</si>
  <si>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</si>
  <si>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</si>
  <si>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</si>
  <si>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</si>
  <si>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</si>
  <si>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</si>
  <si>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</si>
  <si>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</si>
  <si>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</si>
  <si>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</si>
  <si>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</si>
  <si>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</si>
  <si>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</si>
  <si>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</si>
  <si>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</si>
  <si>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</si>
  <si>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</si>
  <si>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</si>
  <si>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</si>
  <si>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</si>
  <si>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</si>
  <si>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</si>
  <si>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</si>
  <si>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</si>
  <si>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</si>
  <si>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</si>
  <si>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</si>
  <si>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</si>
  <si>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</si>
  <si>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</si>
  <si>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</si>
  <si>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</si>
  <si>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</si>
  <si>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</si>
  <si>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</si>
  <si>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</si>
  <si>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</si>
  <si>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</si>
  <si>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</si>
  <si>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</si>
  <si>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</si>
  <si>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</si>
  <si>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</si>
  <si>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</si>
  <si>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</si>
  <si>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</si>
  <si>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</si>
  <si>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</si>
  <si>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</si>
  <si>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</si>
  <si>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</si>
  <si>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</si>
  <si>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</si>
  <si>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</si>
  <si>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</si>
  <si>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</si>
  <si>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</si>
  <si>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</si>
  <si>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</si>
  <si>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</si>
  <si>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</si>
  <si>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</si>
  <si>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</si>
  <si>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</si>
  <si>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</si>
  <si>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</si>
  <si>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</si>
  <si>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</si>
  <si>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</si>
  <si>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</si>
  <si>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</si>
  <si>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</si>
  <si>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</si>
  <si>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</si>
  <si>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</si>
  <si>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</si>
  <si>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</si>
  <si>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</si>
  <si>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</si>
  <si>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</si>
  <si>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</si>
  <si>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</si>
  <si>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</si>
  <si>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</si>
  <si>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</si>
  <si>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</si>
  <si>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</si>
  <si>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</si>
  <si>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</si>
  <si>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</si>
  <si>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</si>
  <si>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</si>
  <si>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</si>
  <si>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</si>
  <si>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</si>
  <si>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</si>
  <si>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</si>
  <si>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</si>
  <si>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</si>
  <si>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</si>
  <si>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</si>
  <si>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</si>
  <si>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</si>
  <si>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</si>
  <si>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</si>
  <si>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</si>
  <si>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</si>
  <si>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</si>
  <si>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</si>
  <si>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</si>
  <si>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</si>
  <si>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</si>
  <si>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</si>
  <si>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</si>
  <si>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</si>
  <si>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</si>
  <si>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</si>
  <si>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</si>
  <si>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</si>
  <si>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</si>
  <si>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</si>
  <si>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</si>
  <si>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</si>
  <si>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</si>
  <si>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</si>
  <si>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</si>
  <si>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</si>
  <si>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</si>
  <si>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</si>
  <si>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</si>
  <si>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</si>
  <si>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</si>
  <si>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</si>
  <si>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</si>
  <si>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</si>
  <si>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</si>
  <si>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</si>
  <si>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</si>
  <si>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</si>
  <si>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</si>
  <si>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</si>
  <si>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</si>
  <si>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</si>
  <si>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</si>
  <si>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</si>
  <si>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</si>
  <si>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</si>
  <si>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</si>
  <si>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</si>
  <si>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</si>
  <si>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</si>
  <si>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</si>
  <si>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</si>
  <si>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</si>
  <si>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</si>
  <si>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</si>
  <si>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</si>
  <si>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</si>
  <si>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</si>
  <si>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</si>
  <si>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</si>
  <si>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</si>
  <si>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</si>
  <si>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</si>
  <si>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</si>
  <si>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</si>
  <si>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</si>
  <si>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</si>
  <si>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</si>
  <si>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</si>
  <si>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</si>
  <si>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</si>
  <si>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</si>
  <si>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</si>
  <si>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</si>
  <si>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</si>
  <si>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</si>
  <si>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</si>
  <si>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</si>
  <si>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</si>
  <si>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</si>
  <si>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</si>
  <si>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</si>
  <si>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</si>
  <si>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</si>
  <si>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</si>
  <si>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</si>
  <si>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</si>
  <si>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</si>
  <si>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</si>
  <si>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</si>
  <si>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</si>
  <si>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</si>
  <si>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</si>
  <si>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</si>
  <si>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</si>
  <si>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</si>
  <si>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</si>
  <si>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</si>
  <si>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</si>
  <si>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</si>
  <si>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</si>
  <si>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</si>
  <si>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</si>
  <si>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</si>
  <si>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</si>
  <si>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</si>
  <si>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</si>
  <si>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</si>
  <si>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</si>
  <si>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</si>
  <si>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</si>
  <si>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</si>
  <si>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</si>
  <si>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</si>
  <si>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</si>
  <si>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</si>
  <si>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</si>
  <si>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</si>
  <si>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</si>
  <si>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</si>
  <si>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</si>
  <si>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</si>
  <si>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</si>
  <si>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</si>
  <si>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</si>
  <si>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</si>
  <si>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</si>
  <si>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</si>
  <si>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</si>
  <si>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</si>
  <si>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</si>
  <si>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</si>
  <si>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</si>
  <si>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</si>
  <si>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</si>
  <si>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</si>
  <si>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</si>
  <si>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</si>
  <si>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</si>
  <si>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</si>
  <si>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</si>
  <si>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</si>
  <si>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</si>
  <si>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</si>
  <si>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</si>
  <si>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</si>
  <si>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</si>
  <si>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</si>
  <si>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</si>
  <si>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</si>
  <si>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</si>
  <si>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</si>
  <si>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</si>
  <si>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</si>
  <si>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</si>
  <si>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</si>
  <si>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</si>
  <si>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</si>
  <si>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</si>
  <si>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</si>
  <si>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</si>
  <si>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</si>
  <si>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</si>
  <si>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</si>
  <si>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</si>
  <si>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</si>
  <si>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</si>
  <si>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</si>
  <si>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</si>
  <si>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</si>
  <si>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</si>
  <si>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</si>
  <si>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</si>
  <si>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</si>
  <si>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</si>
  <si>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</si>
  <si>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</si>
  <si>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</si>
  <si>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</si>
  <si>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</si>
  <si>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</si>
  <si>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</si>
  <si>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</si>
  <si>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</si>
  <si>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</si>
  <si>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</si>
  <si>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</si>
  <si>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</si>
  <si>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</si>
  <si>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</si>
  <si>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</si>
  <si>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</si>
  <si>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</si>
  <si>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</si>
  <si>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</si>
  <si>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</si>
  <si>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</si>
  <si>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</si>
  <si>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</si>
  <si>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</si>
  <si>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</si>
  <si>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</si>
  <si>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</si>
  <si>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</si>
  <si>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</si>
  <si>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</si>
  <si>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</si>
  <si>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</si>
  <si>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</si>
  <si>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</si>
  <si>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</si>
  <si>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</si>
  <si>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</si>
  <si>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</si>
  <si>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</si>
  <si>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</si>
  <si>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</si>
  <si>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</si>
  <si>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</si>
  <si>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</si>
  <si>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</si>
  <si>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</si>
  <si>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</si>
  <si>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</si>
  <si>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</si>
  <si>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</si>
  <si>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</si>
  <si>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</si>
  <si>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</si>
  <si>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</si>
  <si>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</si>
  <si>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</si>
  <si>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</si>
  <si>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</si>
  <si>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</si>
  <si>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</si>
  <si>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</si>
  <si>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</si>
  <si>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</si>
  <si>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</si>
  <si>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</si>
  <si>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</si>
  <si>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</si>
  <si>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</si>
  <si>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</si>
  <si>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</si>
  <si>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</si>
  <si>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</si>
  <si>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</si>
  <si>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</si>
  <si>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</si>
  <si>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</si>
  <si>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</si>
  <si>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</si>
  <si>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</si>
  <si>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</si>
  <si>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</si>
  <si>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</si>
  <si>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</si>
  <si>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</si>
  <si>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</si>
  <si>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</si>
  <si>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</si>
  <si>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</si>
  <si>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</si>
  <si>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</si>
  <si>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</si>
  <si>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</si>
  <si>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</si>
  <si>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</si>
  <si>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</si>
  <si>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</si>
  <si>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</si>
  <si>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</si>
  <si>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</si>
  <si>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</si>
  <si>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</si>
  <si>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</si>
  <si>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</si>
  <si>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</si>
  <si>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</si>
  <si>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</si>
  <si>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</si>
  <si>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</si>
  <si>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</si>
  <si>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</si>
  <si>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</si>
  <si>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</si>
  <si>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</si>
  <si>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</si>
  <si>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</si>
  <si>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</si>
  <si>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</si>
  <si>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</si>
  <si>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</si>
  <si>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</si>
  <si>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</si>
  <si>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</si>
  <si>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</si>
  <si>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</si>
  <si>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</si>
  <si>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</si>
  <si>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</si>
  <si>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</si>
  <si>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</si>
  <si>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</si>
  <si>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</si>
  <si>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</si>
  <si>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</si>
  <si>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</si>
  <si>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</si>
  <si>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</si>
  <si>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</si>
  <si>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</si>
  <si>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</si>
  <si>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</si>
  <si>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</si>
  <si>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</si>
  <si>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</si>
  <si>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</si>
  <si>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</si>
  <si>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</si>
  <si>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</si>
  <si>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</si>
  <si>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</si>
  <si>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</si>
  <si>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</si>
  <si>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</si>
  <si>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</si>
  <si>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</si>
  <si>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</si>
  <si>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</si>
  <si>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</si>
  <si>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</si>
  <si>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</si>
  <si>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</si>
  <si>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</si>
  <si>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</si>
  <si>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</si>
  <si>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</si>
  <si>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</si>
  <si>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</si>
  <si>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</si>
  <si>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</si>
  <si>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</si>
  <si>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</si>
  <si>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</si>
  <si>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</si>
  <si>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</si>
  <si>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</si>
  <si>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</si>
  <si>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</si>
  <si>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</si>
  <si>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</si>
  <si>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</si>
  <si>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</si>
  <si>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</si>
  <si>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</si>
  <si>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</si>
  <si>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</si>
  <si>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</si>
  <si>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</si>
  <si>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</si>
  <si>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</si>
  <si>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</si>
  <si>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</si>
  <si>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</si>
  <si>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</si>
  <si>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</si>
  <si>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</si>
  <si>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</si>
  <si>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</si>
  <si>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</si>
  <si>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</si>
  <si>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</si>
  <si>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</si>
  <si>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</si>
  <si>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</si>
  <si>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</si>
  <si>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</si>
  <si>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</si>
  <si>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</si>
  <si>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</si>
  <si>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</si>
  <si>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</si>
  <si>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</si>
  <si>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</si>
  <si>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</si>
  <si>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</si>
  <si>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</si>
  <si>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</si>
  <si>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</si>
  <si>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</si>
  <si>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</si>
  <si>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</si>
  <si>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</si>
  <si>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</si>
  <si>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</si>
  <si>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</si>
  <si>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</si>
  <si>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</si>
  <si>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</si>
  <si>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</si>
  <si>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</si>
  <si>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</si>
  <si>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</si>
  <si>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</si>
  <si>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</si>
  <si>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</si>
  <si>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</si>
  <si>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</si>
  <si>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</si>
  <si>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</si>
  <si>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</si>
  <si>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</si>
  <si>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</si>
  <si>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</si>
  <si>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</si>
  <si>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</si>
  <si>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</si>
  <si>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</si>
  <si>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</si>
  <si>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</si>
  <si>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</si>
  <si>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</si>
  <si>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</si>
  <si>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</si>
  <si>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</si>
  <si>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</si>
  <si>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</si>
  <si>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</si>
  <si>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</si>
  <si>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</si>
  <si>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</si>
  <si>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</si>
  <si>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</si>
  <si>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</si>
  <si>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</si>
  <si>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</si>
  <si>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</si>
  <si>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</si>
  <si>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</si>
  <si>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</si>
  <si>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</si>
  <si>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</si>
  <si>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</si>
  <si>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</si>
  <si>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</si>
  <si>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</si>
  <si>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</si>
  <si>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</si>
  <si>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</si>
  <si>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</si>
  <si>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</si>
  <si>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</si>
  <si>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</si>
  <si>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</si>
  <si>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</si>
  <si>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</si>
  <si>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</si>
  <si>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</si>
  <si>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</si>
  <si>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</si>
  <si>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</si>
  <si>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</si>
  <si>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</si>
  <si>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</si>
  <si>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</si>
  <si>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</si>
  <si>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</si>
  <si>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</si>
  <si>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</si>
  <si>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</si>
  <si>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</si>
  <si>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</si>
  <si>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</si>
  <si>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</si>
  <si>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</si>
  <si>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</si>
  <si>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</si>
  <si>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</si>
  <si>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</si>
  <si>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</si>
  <si>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</si>
  <si>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</si>
  <si>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</si>
  <si>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</si>
  <si>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</si>
  <si>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</si>
  <si>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</si>
  <si>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</si>
  <si>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</si>
  <si>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</si>
  <si>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</si>
  <si>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</si>
  <si>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</si>
  <si>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</si>
  <si>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</si>
  <si>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</si>
  <si>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</si>
  <si>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</si>
  <si>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</si>
  <si>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</si>
  <si>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</si>
  <si>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</si>
  <si>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</si>
  <si>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</si>
  <si>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</si>
  <si>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</si>
  <si>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</si>
  <si>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</si>
  <si>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</si>
  <si>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</si>
  <si>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</si>
  <si>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</si>
  <si>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</si>
  <si>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</si>
  <si>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</si>
  <si>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</si>
  <si>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</si>
  <si>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</si>
  <si>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</si>
  <si>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</si>
  <si>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</si>
  <si>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</si>
  <si>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</si>
  <si>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</si>
  <si>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</si>
  <si>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</si>
  <si>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</si>
  <si>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</si>
  <si>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</si>
  <si>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</si>
  <si>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</si>
  <si>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</si>
  <si>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</si>
  <si>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</si>
  <si>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</si>
  <si>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</si>
  <si>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</si>
  <si>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</si>
  <si>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</si>
  <si>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</si>
  <si>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</si>
  <si>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</si>
  <si>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</si>
  <si>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</si>
  <si>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</si>
  <si>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</si>
  <si>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</si>
  <si>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</si>
  <si>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</si>
  <si>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</si>
  <si>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</si>
  <si>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</si>
  <si>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</si>
  <si>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</si>
  <si>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</si>
  <si>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</si>
  <si>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</si>
  <si>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</si>
  <si>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</si>
  <si>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</si>
  <si>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</si>
  <si>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</si>
  <si>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</si>
  <si>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</si>
  <si>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</si>
  <si>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</si>
  <si>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</si>
  <si>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</si>
  <si>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</si>
  <si>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</si>
  <si>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</si>
  <si>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</si>
  <si>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</si>
  <si>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</si>
  <si>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</si>
  <si>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</si>
  <si>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</si>
  <si>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</si>
  <si>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</si>
  <si>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</si>
  <si>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</si>
  <si>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</si>
  <si>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</si>
  <si>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</si>
  <si>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</si>
  <si>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</si>
  <si>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</si>
  <si>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</si>
  <si>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</si>
  <si>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</si>
  <si>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</si>
  <si>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</si>
  <si>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</si>
  <si>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</si>
  <si>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</si>
  <si>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</si>
  <si>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</si>
  <si>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</si>
  <si>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</si>
  <si>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</si>
  <si>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</si>
  <si>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</si>
  <si>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</si>
  <si>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</si>
  <si>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</si>
  <si>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</si>
  <si>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</si>
  <si>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</si>
  <si>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</si>
  <si>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</si>
  <si>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</si>
  <si>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</si>
  <si>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</si>
  <si>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</si>
  <si>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</si>
  <si>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</si>
  <si>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</si>
  <si>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</si>
  <si>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</si>
  <si>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</si>
  <si>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</si>
  <si>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</si>
  <si>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</si>
  <si>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</si>
  <si>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</si>
  <si>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</si>
  <si>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</si>
  <si>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</si>
  <si>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</si>
  <si>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</si>
  <si>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</si>
  <si>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</si>
  <si>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</si>
  <si>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</si>
  <si>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</si>
  <si>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</si>
  <si>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</si>
  <si>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</si>
  <si>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</si>
  <si>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</si>
  <si>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</si>
  <si>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</si>
  <si>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</si>
  <si>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</si>
  <si>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</si>
  <si>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</si>
  <si>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</si>
  <si>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</si>
  <si>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</si>
  <si>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</si>
  <si>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</si>
  <si>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</si>
  <si>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</si>
  <si>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</si>
  <si>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</si>
  <si>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</si>
  <si>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</si>
  <si>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</si>
  <si>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</si>
  <si>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</si>
  <si>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</si>
  <si>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</si>
  <si>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</si>
  <si>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</si>
  <si>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</si>
  <si>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</si>
  <si>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</si>
  <si>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</si>
  <si>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</si>
  <si>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</si>
  <si>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</si>
  <si>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</si>
  <si>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</si>
  <si>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</si>
  <si>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</si>
  <si>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</si>
  <si>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</si>
  <si>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</si>
  <si>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</si>
  <si>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</si>
  <si>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</si>
  <si>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</si>
  <si>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</si>
  <si>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</si>
  <si>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</si>
  <si>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</si>
  <si>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</si>
  <si>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</si>
  <si>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</si>
  <si>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</si>
  <si>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</si>
  <si>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</si>
  <si>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</si>
  <si>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</si>
  <si>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</si>
  <si>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</si>
  <si>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</si>
  <si>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</si>
  <si>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</si>
  <si>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</si>
  <si>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</si>
  <si>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</si>
  <si>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</si>
  <si>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</si>
  <si>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</si>
  <si>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</si>
  <si>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</si>
  <si>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</si>
  <si>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</si>
  <si>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</si>
  <si>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</si>
  <si>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</si>
  <si>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</si>
  <si>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</si>
  <si>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</si>
  <si>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</si>
  <si>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</si>
  <si>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</si>
  <si>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</si>
  <si>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</si>
  <si>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</si>
  <si>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</si>
  <si>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</si>
  <si>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</si>
  <si>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</si>
  <si>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</si>
  <si>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</si>
  <si>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</si>
  <si>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</si>
  <si>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</si>
  <si>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</si>
  <si>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</si>
  <si>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</si>
  <si>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</si>
  <si>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</si>
  <si>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</si>
  <si>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</si>
  <si>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</si>
  <si>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</si>
  <si>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</si>
  <si>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</si>
  <si>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</si>
  <si>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</si>
  <si>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</si>
  <si>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</si>
  <si>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</si>
  <si>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</si>
  <si>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</si>
  <si>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</si>
  <si>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</si>
  <si>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</si>
  <si>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</si>
  <si>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</si>
  <si>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</si>
  <si>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</si>
  <si>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</si>
  <si>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</si>
  <si>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</si>
  <si>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</si>
  <si>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</si>
  <si>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</si>
  <si>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</si>
  <si>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</si>
  <si>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</si>
  <si>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</si>
  <si>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</si>
  <si>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</si>
  <si>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</si>
  <si>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</si>
  <si>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</si>
  <si>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</si>
  <si>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</si>
  <si>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</si>
  <si>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</si>
  <si>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</si>
  <si>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</si>
  <si>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</si>
  <si>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</si>
  <si>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</si>
  <si>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</si>
  <si>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</si>
  <si>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</si>
  <si>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</si>
  <si>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</si>
  <si>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</si>
  <si>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</si>
  <si>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</si>
  <si>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</si>
  <si>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</si>
  <si>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</si>
  <si>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</si>
  <si>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</si>
  <si>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</si>
  <si>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</si>
  <si>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</si>
  <si>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</si>
  <si>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</si>
  <si>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</si>
  <si>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</si>
  <si>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</si>
  <si>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</si>
  <si>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</si>
  <si>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</si>
  <si>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</si>
  <si>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</si>
  <si>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</si>
  <si>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</si>
  <si>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</si>
  <si>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</si>
  <si>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</si>
  <si>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</si>
  <si>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</si>
  <si>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</si>
  <si>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</si>
  <si>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</si>
  <si>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</si>
  <si>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</si>
  <si>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</si>
  <si>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</si>
  <si>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</si>
  <si>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</si>
  <si>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</si>
  <si>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</si>
  <si>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</si>
  <si>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</si>
  <si>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</si>
  <si>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</si>
  <si>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</si>
  <si>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</si>
  <si>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</si>
  <si>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</si>
  <si>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</si>
  <si>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</si>
  <si>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</si>
  <si>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</si>
  <si>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</si>
  <si>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</si>
  <si>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</si>
  <si>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</si>
  <si>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</si>
  <si>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</si>
  <si>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</si>
  <si>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</si>
  <si>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</si>
  <si>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</si>
  <si>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</si>
  <si>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</si>
  <si>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</si>
  <si>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</si>
  <si>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</si>
  <si>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</si>
  <si>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</si>
  <si>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</si>
  <si>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</si>
  <si>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</si>
  <si>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</si>
  <si>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</si>
  <si>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</si>
  <si>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ETA 40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</si>
  <si>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</si>
  <si>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</si>
  <si>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</si>
  <si>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</si>
  <si>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</si>
  <si>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</si>
  <si>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</si>
  <si>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</si>
  <si>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</si>
  <si>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</si>
  <si>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</si>
  <si>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</si>
  <si>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</si>
  <si>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</si>
  <si>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</si>
  <si>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</si>
  <si>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</si>
  <si>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</si>
  <si>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30 mins </t>
  </si>
  <si>
    <t>PCM-20251009-00001408</t>
  </si>
  <si>
    <t>ETA 50 mins</t>
  </si>
  <si>
    <t>PCM-20251009-00001424</t>
  </si>
  <si>
    <t>ETA 110 mins</t>
  </si>
  <si>
    <t>TT-20251009-01573 // NA</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</si>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</sst>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8" totalsRowShown="0" headerRowDxfId="15" dataDxfId="14" headerRowBorderDxfId="12" tableBorderDxfId="13">
  <autoFilter ref="A1:L2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276.7237930555566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45939.672218865744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45939.672218865744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45939.672218865744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45939.672218865744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45939.672218865744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45939.672218865744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45939.672218865744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45939.672218865744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45939.672218865744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45939.672218865744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45939.672218865744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45939.672218865744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45939.672218865744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45939.672218865744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45939.672218865744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45939.672218865744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45939.672218865744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45939.672218865744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45939.672218865744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45939.672218865744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45939.672218865744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45939.672218865744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45939.672218865744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45939.672218865744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45939.672218865744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45939.672218865744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45939.672218865744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45939.672218865744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45939.672218865744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45939.672218865744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45939.672218865744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45939.672218865744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45939.672218865744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45939.672218865744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45939.672218865744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45939.672218865744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45939.672218865744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45939.672218865744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45939.672218865744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45939.672218865744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45939.672218865744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45939.672218865744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45939.672218865744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45939.672218865744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45939.672218865744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45939.672218865744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45939.672218865744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45939.672218865744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45939.672218865744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45939.672218865744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45939.672218865744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45939.672218865744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45939.672218865744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45939.672218865744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45939.672218865744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45939.672218865744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45939.672218865744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45939.672218865744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45939.672218865744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45939.672218865744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45939.672218865744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45939.672218865744</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132.94513553241268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114.67238090278261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0.20478831019136123</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25600</v>
      </c>
      <c r="E7" s="120" t="s">
        <v>39043</v>
      </c>
      <c r="F7" s="121">
        <v>45939.657118055555</v>
      </c>
      <c r="G7" s="122">
        <f ca="1">IFERROR(NOW()-F7,"-")</f>
        <v>1.5100810189323965E-2</v>
      </c>
      <c r="H7" s="121">
        <v>45939.641840277778</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45939.672218865744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45939.672218865744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45939.672218865744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45939.672218865744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45939.672218865744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45939.672218865744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45939.672218865744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45939.672218865744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45939.672218865744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45939.672218865744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45939.672218865744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45939.672218865744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45939.672218865744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45939.672218865744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45939.672218865744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45939.672218865744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45939.672218865744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45939.672218865744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45939.672218865744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45939.672218865744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45939.672218865744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45939.672218865744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45939.672218865744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45939.672218865744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45939.672218865744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45939.672218865744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45939.672218865744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45939.672218865744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45939.672218865744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45939.672218865744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45939.672218865744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45939.672218865744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45939.672218865744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45939.672218865744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45939.672218865744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45939.672218865744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45939.672218865744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45939.672218865744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45939.672218865744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45939.672218865744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45939.672218865744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45939.672218865744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45939.672218865744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45939.672218865744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45939.672218865744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45939.672218865744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45939.672218865744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45939.672218865744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45939.672218865744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45939.672218865744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45939.672218865744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45939.672218865744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45939.672218865744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45939.672218865744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45939.672218865744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45939.672218865744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45939.672218865744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45939.672218865744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45939.672218865744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45939.672218865744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45939.672218865744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45939.672218865744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45939.672218865744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45939.672218865744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45939.672218865744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45939.672218865744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45939.672218865744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45939.672218865744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45939.672218865744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45939.672218865744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45939.672218865744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45939.672218865744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45939.672218865744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45939.672218865744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45939.672218865744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45939.672218865744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45939.672218865744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45939.672218865744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45939.672218865744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45939.672218865744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45939.672218865744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45939.672218865744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45939.672218865744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45939.672218865744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45939.672218865744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45939.672218865744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45939.672218865744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45939.672218865744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45939.672218865744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45939.672218865744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45939.672218865744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45939.672218865744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45939.672218865744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45939.672218865744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45939.672218865744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45939.672218865744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45939.672218865744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45939.672218865744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45939.672218865744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45939.672218865744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45939.672218865744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45939.672218865744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45939.672218865744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45939.672218865744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45939.672218865744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45939.672218865744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45939.672218865744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45939.672218865744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45939.672218865744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45939.672218865744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45939.672218865744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45939.672218865744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45939.672218865744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45939.672218865744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45939.672218865744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45939.672218865744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45939.672218865744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45939.672218865744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45939.672218865744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45939.672218865744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45939.672218865744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45939.672218865744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45939.672218865744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45939.672218865744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45939.672218865744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45939.672218865744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45939.672218865744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45939.672218865744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45939.672218865744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45939.672218865744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45939.672218865744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45939.672218865744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45939.672218865744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45939.672218865744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45939.672218865744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45939.672218865744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45939.672218865744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45939.672218865744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45939.672218865744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45939.672218865744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45939.672218865744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45939.672218865744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45939.672218865744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45939.672218865744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45939.672218865744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45939.672218865744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45939.672218865744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45939.672218865744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45939.672218865744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45939.672218865744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45939.672218865744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45939.672218865744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45939.672218865744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45939.672218865744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45939.672218865744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45939.672218865744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45939.672218865744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45939.672218865744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45939.672218865744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45939.672218865744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45939.672218865744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45939.672218865744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45939.672218865744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45939.672218865744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45939.672218865744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45939.672218865744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45939.672218865744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45939.672218865744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45939.672218865744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45939.672218865744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45939.672218865744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45939.672218865744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45939.672218865744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45939.672218865744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45939.672218865744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45939.672218865744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45939.672218865744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45939.672218865744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45939.672218865744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45939.672218865744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45939.672218865744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45939.672218865744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45939.672218865744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45939.672218865744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45939.672218865744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45939.672218865744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45939.672218865744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45939.672218865744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45939.672218865744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45939.672218865744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45939.672218865744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45939.672218981483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45939.672218981483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45939.672218981483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45939.672218981483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45939.672218981483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45939.672218981483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45939.672218981483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45939.672218981483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45939.672218981483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45939.672218981483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45939.672218981483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45939.672218981483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45939.672218981483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45939.672218981483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45939.672218981483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45939.672218981483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45939.672218981483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45939.672218981483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45939.672218981483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45939.672218981483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45939.672218981483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45939.672218981483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45939.672218981483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45939.672218981483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45939.672218981483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45939.672218981483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45939.672218981483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45939.672218981483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45939.672218981483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45939.672218981483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45939.672218981483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45939.672218981483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45939.672218981483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45939.672218981483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45939.672218981483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45939.672218981483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45939.672218981483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45939.672218981483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45939.672218981483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45939.672218981483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45939.672218981483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45939.672218981483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45939.672218981483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45939.672218981483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45939.672218981483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45939.672218981483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45939.672218981483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45939.672218981483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45939.672218981483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45939.672218981483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45939.672218981483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45939.672218981483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45939.672218981483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45939.672218981483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45939.672218981483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45939.672218981483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45939.672218981483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45939.672218981483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45939.672218981483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45939.672218981483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45939.672218981483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45939.672218981483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45939.672218981483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45939.672218981483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45939.672218981483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45939.672218981483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45939.672218981483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45939.672218981483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45939.672218981483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45939.672218981483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45939.672218981483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45939.672218981483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45939.672218981483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45939.672218981483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45939.672218981483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45939.672218981483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45939.672218981483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45939.672218981483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45939.672218981483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45939.672218981483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45939.672218981483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45939.672218981483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45939.672218981483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45939.672218981483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45939.672218981483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45939.672218981483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45939.672218981483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45939.672218981483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45939.672218981483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45939.672218981483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45939.672218981483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45939.672218981483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45939.672218981483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45939.672218981483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45939.672218981483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45939.672218981483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45939.672218981483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45939.672218981483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45939.672218981483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45939.672218981483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45939.672218981483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45939.672218981483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45939.672218981483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45939.672218981483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45939.672218981483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45939.672218981483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45939.672218981483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45939.672218981483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45939.672218981483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45939.672218981483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45939.672218981483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45939.672218981483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45939.672218981483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45939.672218981483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45939.672218981483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45939.672218981483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45939.672218981483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45939.672218981483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45939.672218981483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45939.672218981483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45939.672218981483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45939.672218981483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45939.672218981483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45939.672218981483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45939.672218981483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45939.672218981483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45939.672218981483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45939.672218981483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45939.672218981483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45939.672218981483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45939.672218981483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45939.672218981483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45939.672218981483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45939.672218981483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45939.672218981483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45939.672218981483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45939.672218981483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45939.672218981483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45939.672218981483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45939.672218981483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45939.672218981483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45939.672218981483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45939.672218981483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45939.672218981483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45939.672218981483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45939.672218981483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45939.672218981483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45939.672218981483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45939.672218981483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45939.672218981483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45939.672218981483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45939.672218981483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45939.672218981483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45939.672218981483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45939.672218981483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45939.672218981483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45939.672218981483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45939.672218981483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45939.672218981483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45939.672218981483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45939.672218981483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45939.672218981483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45939.672218981483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45939.672218981483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45939.672218981483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45939.672218981483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45939.672218981483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45939.672218981483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45939.672218981483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45939.672218981483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45939.672218981483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45939.672218981483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45939.672218981483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45939.672218981483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45939.672218981483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45939.672218981483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45939.672218981483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45939.672218981483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45939.672218981483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45939.672218981483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45939.672218981483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45939.672218981483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45939.672218981483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45939.672218981483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45939.672218981483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45939.672218981483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45939.672218981483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45939.672218981483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45939.672218981483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45939.672218981483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45939.672218981483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45939.672218981483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45939.672218981483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45939.672218981483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45939.672218981483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45939.672218981483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45939.672218981483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45939.672218981483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45939.672218981483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45939.672218981483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45939.672218981483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45939.672218981483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45939.672218981483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45939.672218981483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45939.672218981483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45939.672218981483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45939.672218981483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45939.672218981483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45939.672218981483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45939.672218981483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45939.672218981483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45939.672218981483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45939.672218981483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45939.672218981483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45939.672218981483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45939.672218981483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45939.672218981483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45939.672218981483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45939.672218981483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45939.672218981483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45939.672218981483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45939.672218981483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45939.672218981483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45939.672218981483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45939.672218981483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45939.672218981483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45939.672218981483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45939.672218981483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45939.672218981483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45939.672218981483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45939.672218981483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45939.672218981483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45939.672218981483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45939.672218981483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45939.672218981483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45939.672218981483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45939.672218981483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45939.672218981483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45939.672218981483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45939.672218981483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45939.672218981483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45939.672218981483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45939.672218981483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45939.672218981483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45939.672218981483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45939.672218981483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45939.672218981483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45939.672218981483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45939.672218981483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45939.672218981483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45939.672218981483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45939.672218981483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45939.672218981483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45939.672218981483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45939.672218981483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45939.672218981483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45939.672218981483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45939.672218981483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45939.672218981483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45939.672218981483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45939.672218981483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45939.672218981483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45939.672218981483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45939.672218981483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45939.672218981483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45939.672218981483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45939.672218981483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45939.672218981483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45939.672218981483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45939.672218981483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45939.672218981483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45939.672218981483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45939.672218981483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45939.672218981483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45939.672218981483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45939.672218981483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45939.672218981483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45939.672218981483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45939.672218981483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45939.672218981483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45939.672218981483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45939.672218981483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45939.672218981483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45939.672218981483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45939.672218981483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45939.672218981483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45939.672218981483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45939.672218981483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45939.672218981483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45939.672218981483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45939.672218981483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45939.672218981483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45939.672218981483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45939.672218981483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45939.672218981483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45939.672218981483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45939.672218981483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45939.672218981483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45939.672218981483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45939.672218981483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45939.672218981483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45939.672218981483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45939.672218981483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45939.672218981483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45939.672218981483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45939.672218981483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45939.672218981483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45939.672218981483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45939.672218981483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45939.672218981483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45939.672218981483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45939.672218981483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45939.672218981483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45939.672218981483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45939.672218981483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45939.672218981483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45939.672218981483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45939.672218981483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45939.672218981483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45939.672218981483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45939.672218981483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45939.672218981483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45939.672218981483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45939.672218981483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45939.672218981483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45939.672218981483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45939.672218981483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45939.672218981483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45939.672218981483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45939.672218981483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45939.672218981483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45939.672218981483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45939.672218981483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45939.672218981483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45939.672218981483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45939.672218981483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45939.672218981483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45939.672218981483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45939.672218981483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45939.672218981483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45939.672218981483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45939.672218981483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45939.672218981483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45939.672218981483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45939.672218981483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45939.672218981483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45939.672218981483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45939.672218981483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45939.672218981483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45939.672218981483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45939.672218981483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45939.672218981483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45939.672218981483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45939.672218981483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45939.672218981483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45939.672218981483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45939.672218981483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45939.672218981483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45939.672218981483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45939.672218981483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45939.672218981483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45939.672218981483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45939.672218981483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45939.672218981483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45939.672218981483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45939.672218981483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45939.672218981483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45939.672218981483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45939.672218981483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45939.672218981483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45939.672218981483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45939.672218981483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45939.672218981483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45939.672218981483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45939.672218981483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45939.672218981483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45939.672218981483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45939.672218981483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45939.672218981483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45939.672218981483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45939.672218981483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45939.672218981483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45939.672218981483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45939.672218981483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45939.672218981483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45939.672218981483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45939.672218981483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45939.672218981483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45939.672218981483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45939.672218981483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45939.672218981483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45939.672218981483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45939.672218981483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45939.672218981483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45939.672218981483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45939.672218981483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45939.672218981483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45939.672218981483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45939.672218981483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45939.672218981483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45939.672218981483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45939.672218981483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45939.672218981483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45939.672218981483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45939.672218981483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45939.672218981483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45939.672218981483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45939.672218981483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45939.672218981483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45939.672218981483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45939.672218981483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45939.672218981483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45939.672218981483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45939.672218981483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45939.672218981483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45939.672218981483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45939.672218981483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45939.672218981483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45939.672218981483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45939.672218981483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45939.672218981483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45939.672218981483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45939.672218981483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45939.672218981483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45939.672218981483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45939.672218981483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45939.672218981483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45939.672218981483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45939.672218981483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45939.672218981483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45939.672218981483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45939.672218981483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45939.672218981483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45939.672218981483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45939.672218981483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45939.672218981483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45939.672218981483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45939.672218981483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45939.672218981483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45939.672218981483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45939.672218981483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45939.672218981483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45939.672218981483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45939.672218981483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45939.672218981483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45939.672218981483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45939.672218981483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45939.672218981483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45939.672218981483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45939.672218981483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45939.672218981483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45939.672218981483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45939.672218981483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45939.672218981483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45939.672218981483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45939.672218981483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45939.672218981483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45939.672218981483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45939.672218981483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45939.672218981483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45939.672218981483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45939.672218981483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45939.672218981483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45939.672218981483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45939.672218981483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45939.672218981483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45939.672218981483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45939.672218981483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45939.672218981483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45939.672218981483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45939.672218981483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45939.672218981483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45939.672218981483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45939.672218981483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45939.672218981483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45939.672218981483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45939.672218981483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45939.672218981483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45939.672218981483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45939.672218981483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45939.672218981483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45939.672218981483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45939.672218981483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45939.672218981483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45939.672218981483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45939.672218981483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45939.672218981483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45939.672218981483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45939.672218981483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45939.672218981483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45939.672218981483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45939.672218981483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45939.672218981483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45939.672218981483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45939.672218981483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45939.672218981483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45939.672218981483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45939.672218981483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45939.672218981483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45939.672218981483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45939.672218981483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45939.672218981483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45939.672218981483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45939.672218981483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45939.672218981483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45939.672218981483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45939.672218981483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45939.672218981483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45939.672218981483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45939.672218981483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45939.672218981483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45939.672218981483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45939.672218981483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45939.672218981483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45939.672218981483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45939.672218981483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45939.672218981483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45939.672218981483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45939.672218981483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45939.672218981483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45939.672218981483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45939.672218981483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45939.672218981483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45939.672218981483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45939.672218981483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45939.672218981483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45939.672218981483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45939.672218981483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45939.672218981483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45939.672218981483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45939.672218981483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45939.672218981483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45939.672218981483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45939.672218981483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45939.672218981483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45939.672218981483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45939.672218981483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45939.672218981483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45939.672218981483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45939.672218981483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45939.672218981483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45939.672218981483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45939.672218981483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45939.672218981483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45939.672218981483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45939.672218981483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45939.672218981483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45939.672218981483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45939.672218981483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45939.672218981483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45939.672218981483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45939.672218981483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45939.672218981483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45939.672218981483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45939.672218981483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45939.672218981483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45939.672218981483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45939.672218981483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45939.672218981483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45939.672218981483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45939.672218981483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45939.672218981483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45939.672218981483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45939.672218981483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45939.672218981483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45939.672218981483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45939.672218981483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45939.672218981483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45939.672218981483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45939.672218981483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45939.672218981483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45939.672218981483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45939.672218981483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45939.672218981483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45939.672218981483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45939.672218981483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45939.672218981483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45939.672218981483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45939.672218981483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45939.672218981483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45939.672218981483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45939.672218981483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45939.672218981483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45939.672218981483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45939.672218981483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45939.672218981483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45939.672218981483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45939.672218981483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45939.672218981483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45939.672218981483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45939.672218981483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45939.672218981483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45939.672218981483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45939.672218981483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45939.672218981483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45939.672218981483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45939.672218981483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45939.672218981483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45939.672218981483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45939.672218981483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45939.672218981483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45939.672218981483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45939.672218981483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45939.672218981483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45939.672218981483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45939.672218981483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45939.672218981483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45939.672218981483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45939.672218981483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45939.672218981483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45939.672218981483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45939.672218981483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45939.672218981483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45939.672218981483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45939.672218981483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45939.672218981483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45939.672218981483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45939.672218981483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45939.672218981483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45939.672218981483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45939.672218981483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45939.672218981483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45939.672218981483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45939.672218981483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45939.672218981483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45939.672218981483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45939.672218981483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45939.672218981483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45939.672218981483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45939.672218981483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45939.672218981483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45939.672218981483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45939.672218981483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45939.672218981483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45939.672218981483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45939.672218981483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45939.672218981483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45939.672218981483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45939.672218981483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45939.672218981483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45939.672218981483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45939.672218981483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45939.672218981483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45939.672218981483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45939.672218981483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45939.672218981483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45939.672218981483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45939.672218981483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45939.672218981483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45939.672218981483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45939.672218981483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45939.672218981483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45939.672218981483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45939.672218981483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45939.672218981483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45939.672218981483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45939.672218981483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45939.672218981483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45939.672218981483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45939.672218981483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45939.672218981483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45939.672218981483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45939.672218981483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45939.672218981483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45939.672218981483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45939.672218981483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45939.672218981483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45939.672218981483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45939.672218981483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45939.672218981483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45939.672218981483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45939.672218981483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45939.672218981483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45939.672218981483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45939.672218981483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45939.672218981483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45939.672218981483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45939.672218981483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45939.672218981483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45939.672218981483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45939.672218981483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45939.672218981483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45939.672218981483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45939.672218981483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45939.672218981483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45939.672218981483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45939.672218981483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45939.672218981483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45939.672218981483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45939.672218981483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45939.672218981483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45939.672218981483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45939.672218981483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45939.672218981483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45939.672218981483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45939.672218981483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45939.672218981483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45939.672218981483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45939.672218981483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45939.672218981483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45939.672218981483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45939.672218981483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45939.672218981483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45939.672218981483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45939.672218981483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45939.672218981483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45939.672218981483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45939.672218981483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45939.672218981483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45939.672218981483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45939.672218981483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45939.672218981483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45939.672218981483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45939.672218981483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45939.672218981483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45939.672218981483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45939.672218981483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45939.672218981483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45939.672218981483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45939.672218981483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45939.672218981483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45939.672218981483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45939.672218981483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45939.672218981483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45939.672218981483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45939.672218981483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45939.672218981483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45939.672218981483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45939.672218981483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45939.672218981483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45939.672218981483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45939.672218981483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45939.672218981483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45939.672218981483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45939.672218981483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45939.672218981483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45939.672218981483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45939.672218981483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45939.672218981483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45939.672218981483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45939.672218981483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45939.672218981483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45939.672218981483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45939.672218981483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45939.672218981483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45939.672218981483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45939.672218981483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45939.672218981483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45939.672218981483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45939.672218981483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45939.672218981483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45939.672218981483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45939.672218981483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45939.672218981483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45939.672218981483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45939.672218981483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45939.672218981483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45939.672218981483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45939.672218981483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45939.672218981483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45939.672218981483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45939.672218981483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45939.672218981483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45939.672218981483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45939.672218981483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45939.672218981483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45939.672218981483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45939.672218981483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45939.672218981483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45939.672218981483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45939.672218981483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45939.672218981483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45939.672218981483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45939.672218981483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45939.672218981483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45939.672218981483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45939.672218981483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45939.672218981483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45939.672218981483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45939.672218981483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45939.672218981483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45939.672218981483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45939.672218981483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45939.672218981483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45939.672218981483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45939.672218981483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45939.672218981483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45939.672218981483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45939.672218981483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45939.672218981483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45939.672218981483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45939.672218981483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45939.672218981483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45939.672218981483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45939.672218981483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45939.672218981483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45939.672218981483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45939.672218981483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45939.672218981483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45939.672218981483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45939.672218981483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45939.672218981483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45939.672218981483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45939.672218981483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45939.672218981483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45939.672218981483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45939.672218981483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45939.672218981483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45939.672218981483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45939.672218981483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45939.672218981483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45939.672218981483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45939.672218981483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45939.672218981483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45939.672218981483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45939.672218981483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45939.672218981483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45939.672218981483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45939.672218981483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45939.672218981483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45939.672218981483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45939.672218981483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45939.672218981483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45939.672218981483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45939.672218981483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45939.672218981483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45939.672218981483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45939.672218981483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45939.672218981483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45939.672218981483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45939.672218981483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45939.672218981483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45939.672218981483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45939.672218981483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45939.672218981483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45939.672218981483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45939.672218981483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45939.672218981483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45939.672218981483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45939.672218981483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45939.672218981483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45939.672218981483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45939.672218981483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45939.672218981483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45939.672218981483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45939.672218981483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45939.672218981483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45939.672218981483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45939.672218981483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45939.672218981483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45939.672218981483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45939.672218981483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45939.672218981483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45939.672218981483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45939.672218981483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45939.672218981483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45939.672218981483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45939.672218981483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45939.672218981483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45939.672218981483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45939.672218981483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45939.672218981483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45939.672218981483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45939.672218981483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45939.672218981483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45939.672218981483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45939.672218981483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45939.672218981483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45939.672218981483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45939.672218981483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45939.672218981483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45939.672218981483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45939.672218981483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45939.672218981483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45939.672218981483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45939.672218981483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45939.672218981483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45939.672218981483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45939.672218981483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45939.672218981483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45939.672218981483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45939.672218981483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45939.672218981483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45939.672218981483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45939.672218981483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45939.672218981483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45939.672218981483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45939.672218981483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45939.672218981483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45939.672218981483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45939.672218981483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45939.672218981483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45939.672218981483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45939.672218981483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45939.672218981483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45939.672218981483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45939.672218981483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45939.672218981483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45939.672218981483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45939.672218981483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45939.672218981483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45939.672218981483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45939.672218981483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45939.672218981483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45939.672218981483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45939.672218981483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45939.672218981483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45939.672218981483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45939.672218981483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45939.672218981483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45939.672218981483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45939.672218981483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45939.672218981483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45939.672218981483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45939.672218981483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45939.672218981483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45939.672218981483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45939.672218981483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45939.672218981483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45939.672218981483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45939.672218981483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45939.672218981483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45939.672218981483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45939.672218981483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45939.672218981483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45939.672218981483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45939.672218981483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45939.672218981483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45939.672218981483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45939.672218981483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45939.672218981483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45939.672218981483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45939.672218981483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45939.672218981483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45939.672218981483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45939.672218981483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45939.672218981483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45939.672218981483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45939.672218981483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45939.672218981483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45939.672218981483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45939.672218981483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45939.672218981483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45939.672218981483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45939.672218981483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45939.672218981483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45939.672218981483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45939.672218981483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45939.672218981483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45939.672218981483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45939.672218981483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45939.672218981483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45939.672218981483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45939.672218981483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45939.672218981483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45939.672218981483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45939.672218981483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45939.672218981483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45939.672218981483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45939.672218981483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45939.672218981483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45939.672218981483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45939.672218981483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45939.672218981483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45939.672218981483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45939.672218981483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45939.672218981483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45939.672218981483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45939.672218981483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45939.672218981483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45939.672218981483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45939.672218981483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45939.672218981483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45939.672218981483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45939.672218981483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45939.672218981483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45939.672218981483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45939.672218981483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45939.672218981483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45939.672218981483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45939.672218981483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45939.672218981483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45939.672218981483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45939.672218981483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45939.672218981483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45939.672218981483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45939.672218981483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45939.672218981483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45939.672218981483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45939.672218981483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45939.672218981483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45939.672218981483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45939.672218981483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45939.672218981483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45939.672218981483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45939.672218981483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45939.672218981483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45939.672218981483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45939.672218981483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45939.672218981483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45939.672218981483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45939.672218981483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45939.672218981483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45939.672218981483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45939.672218981483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45939.672218981483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45939.672218981483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45939.672218981483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45939.672218981483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45939.672218981483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45939.672218981483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45939.672218981483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45939.672218981483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45939.672218981483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45939.672218981483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45939.672218981483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45939.672218981483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45939.672218981483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45939.672218981483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45939.672218981483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45939.672218981483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45939.672218981483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45939.672218981483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45939.672218981483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45939.672218981483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45939.672218981483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45939.672218981483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45939.672218981483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45939.672218981483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45939.672218981483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45939.672218981483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45939.672218981483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45939.672218981483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45939.672218981483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45939.672218981483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45939.672218981483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45939.672218981483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45939.672218981483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45939.672218981483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45939.672218981483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45939.672218981483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45939.672218981483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45939.672218981483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45939.672218981483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45939.672218981483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45939.672218981483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45939.672218981483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45939.672218981483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45939.672218981483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45939.672218981483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45939.672218981483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45939.672218981483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45939.672218981483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45939.672218981483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45939.672218981483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45939.672218981483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45939.672218981483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45939.672218981483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45939.672218981483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45939.672218981483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45939.672218981483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45939.672218981483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45939.672218981483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45939.672218981483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45939.672218981483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45939.672218981483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45939.672218981483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45939.672218981483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45939.672218981483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45939.672218981483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45939.672218981483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45939.672218981483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45939.672218981483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45939.672218981483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45939.672218981483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45939.672218981483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45939.672218981483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45939.672218981483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45939.672218981483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45939.672218981483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45939.672218981483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45939.672218981483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45939.672218981483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45939.672218981483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45939.672218981483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45939.672218981483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45939.672218981483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45939.672218981483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45939.672218981483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45939.672218981483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45939.672218981483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45939.672218981483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45939.672218981483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45939.672218981483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45939.672218981483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45939.672218981483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45939.672218981483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45939.672218981483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45939.672218981483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45939.672218981483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45939.672218981483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45939.672218981483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45939.672218981483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45939.672218981483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45939.672218981483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45939.672218981483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45939.672218981483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45939.672218981483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45939.672218981483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45939.672218981483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45939.672218981483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45939.672218981483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45939.672218981483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45939.672218981483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45939.672218981483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45939.672218981483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45939.672218981483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45939.672218981483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45939.672218981483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45939.672218981483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45939.672218981483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45939.672218981483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45939.672218981483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45939.672218981483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45939.672218981483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45939.672218981483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45939.672218981483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45939.672218981483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45939.672218981483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45939.672218981483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45939.672218981483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45939.672218981483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45939.672218981483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45939.672218981483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45939.672218981483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45939.672218981483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45939.672218981483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45939.672218981483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45939.672218981483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45939.672218981483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45939.672218981483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45939.672218981483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45939.672218981483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45939.672218981483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45939.672218981483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45939.672218981483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45939.672218981483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45939.672218981483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45939.672218981483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45939.672218981483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45939.672218981483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45939.672218981483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45939.672218981483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45939.672218981483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45939.672218981483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45939.672218981483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45939.672218981483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45939.672218981483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45939.672218981483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45939.672218981483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45939.672218981483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45939.672218981483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45939.672218981483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45939.672218981483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45939.672218981483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45939.672218981483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45939.672218981483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45939.672218981483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45939.672218981483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45939.672218981483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45939.672218981483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45939.672218981483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45939.672218981483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45939.672218981483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45939.672218981483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45939.672218981483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45939.672218981483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45939.672218981483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45939.672218981483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45939.672218981483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45939.672218981483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45939.672218981483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45939.672218981483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45939.672218981483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45939.672218981483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45939.672218981483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45939.672218981483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45939.672218981483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45939.672218981483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45939.672218981483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45939.672218981483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45939.672218981483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236.19150127314788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0.11497349537239643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4</v>
      </c>
      <c r="D4" s="129" t="s">
        <v>34054</v>
      </c>
      <c r="E4" s="104" t="s">
        <v>38964</v>
      </c>
      <c r="F4" s="131">
        <v>45939.632881944446</v>
      </c>
      <c r="G4" s="132">
        <f ca="1">IFERROR(NOW()-F4,"")</f>
        <v>3.9336921297945082E-2</v>
      </c>
      <c r="H4" s="131">
        <v>45939.602094907408</v>
      </c>
      <c r="I4" s="127" t="str">
        <f>IFERROR(VLOOKUP(D4,DB!A:F,6,0),"")</f>
        <v>SCECO</v>
      </c>
      <c r="J4" s="127" t="str">
        <f>IFERROR(VLOOKUP(D4,DB!A:G,7,0),"")</f>
        <v>In progress</v>
      </c>
      <c r="K4" s="133" t="s">
        <v>39061</v>
      </c>
      <c r="L4" s="129" t="str">
        <f>IFERROR(VLOOKUP(D4,DB!A:I,9,0),"")</f>
        <v>Latis</v>
      </c>
    </row>
    <row r="5" spans="1:16" ht="15" customHeight="1">
      <c r="A5" s="127"/>
      <c r="B5" s="127" t="str">
        <f>IFERROR(VLOOKUP(D5,DB!A:K,11,0),"")</f>
        <v/>
      </c>
      <c r="C5" s="128"/>
      <c r="D5" s="129"/>
      <c r="E5" s="104"/>
      <c r="F5" s="131"/>
      <c r="G5" s="132">
        <f ca="1">IFERROR(NOW()-F5,"")</f>
        <v>45939.672218865744</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45939.672218865744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45939.672218865744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45939.672218865744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45939.672218865744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45939.672218865744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45939.672218865744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45939.672218865744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45939.672218865744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45939.672218865744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45939.672218865744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45939.672218865744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45939.672218865744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45939.672218865744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45939.672218865744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45939.672218865744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45939.672218865744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45939.672218865744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45939.672218865744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45939.672218865744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45939.672218865744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45939.672218865744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45939.672218865744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45939.672218865744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45939.672218865744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45939.672218865744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45939.672218865744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45939.672218865744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45939.672218865744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45939.672218865744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45939.672218865744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45939.672218865744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45939.672218865744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45939.672218865744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45939.672218865744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45939.672218865744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45939.672218865744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45939.672218865744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45939.672218865744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45939.672218865744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45939.672218865744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45939.672218865744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45939.672218865744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45939.672218865744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45939.672218865744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45939.672218865744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45939.672218865744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45939.672218865744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45939.672218865744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45939.672218865744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45939.672218865744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45939.672218865744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45939.672218865744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45939.672218865744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45939.672218865744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45939.672218865744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45939.672218865744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45939.672218865744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45939.672218865744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45939.672218865744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45939.672218865744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45939.672218865744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45939.672218865744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45939.672218865744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45939.672218865744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45939.672218865744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45939.672218865744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45939.672218865744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45939.672218865744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45939.672218865744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45939.672218865744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45939.672218865744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45939.672218865744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45939.672218865744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45939.672218865744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45939.672218865744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45939.672218865744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45939.672218865744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45939.672218865744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45939.672218865744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45939.672218865744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45939.672218865744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45939.672218865744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45939.672218865744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45939.672218865744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45939.672218865744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45939.672218865744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45939.672218865744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45939.672218865744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45939.672218865744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45939.672218865744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45939.672218865744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45939.672218865744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45939.672218865744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45939.672218865744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45939.672218865744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45939.672218865744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45939.672218865744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45939.672218865744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45939.672218865744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45939.672218865744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45939.672218865744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45939.672218865744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45939.672218865744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45939.672218865744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45939.672218865744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45939.672218865744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45939.672218865744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45939.672218865744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45939.672218865744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45939.672218865744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45939.672218865744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45939.672218865744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45939.672218865744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45939.672218865744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45939.672218865744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45939.672218865744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45939.672218865744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45939.672218865744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45939.672218865744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45939.672218865744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45939.672218865744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45939.672218865744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45939.672218865744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45939.672218865744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45939.672218865744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45939.672218865744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45939.672218865744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45939.672218865744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45939.672218865744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45939.672218865744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45939.672218865744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45939.672218865744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45939.672218865744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45939.672218865744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45939.672218865744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45939.672218865744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45939.672218865744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45939.672218865744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45939.672218865744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45939.672218865744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45939.672218865744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45939.672218865744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45939.672218865744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45939.672218865744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45939.672218865744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45939.672218865744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45939.672218865744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45939.672218865744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45939.672218865744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45939.672218865744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45939.672218865744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45939.672218865744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45939.672218865744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45939.672218865744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45939.672218865744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45939.672218865744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45939.672218865744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45939.672218865744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45939.672218865744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45939.672218865744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45939.672218865744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45939.672218865744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45939.672218865744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45939.672218865744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45939.672218865744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45939.672218865744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45939.672218865744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45939.672218865744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45939.672218865744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45939.672218865744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45939.672218865744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45939.672218865744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45939.672218865744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45939.672218865744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45939.672218865744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45939.672218865744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45939.672218865744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45939.672218865744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45939.672218865744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45939.672218865744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45939.672218865744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45939.672218865744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45939.672218865744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45939.672218865744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45939.672218865744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45939.672218865744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45939.672218865744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45939.672218865744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45939.672218865744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45939.672218865744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45939.672218865744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45939.672218865744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45939.672218865744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45939.672218865744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45939.672218865744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45939.672218865744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45939.672218865744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45939.672218865744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45939.672218865744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45939.672218865744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45939.672218865744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45939.672218865744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45939.672218865744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45939.672218865744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45939.672218865744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45939.672218865744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45939.672218865744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45939.672218865744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45939.672218865744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45939.672218865744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45939.672218865744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45939.672218865744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45939.672218865744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45939.672218865744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45939.672218865744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45939.672218865744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45939.672218865744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45939.672218865744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45939.672218865744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45939.672218865744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45939.672218865744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45939.672218865744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45939.672218865744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45939.672218865744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45939.672218865744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45939.672218865744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45939.672218865744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45939.672218865744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45939.672218865744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45939.672218865744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45939.672218865744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45939.672218865744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45939.672218865744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45939.672218865744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45939.672218865744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45939.672218865744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45939.672218865744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45939.672218865744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45939.672218865744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45939.672218865744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45939.672218865744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45939.672218865744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45939.672218865744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45939.672218865744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45939.672218865744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45939.672218865744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45939.672218865744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45939.672218865744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45939.672218865744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45939.672218865744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45939.672218865744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45939.672218865744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45939.672218865744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45939.672218865744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45939.672218865744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45939.672218865744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45939.672218865744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45939.672218865744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45939.672218865744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45939.672218865744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45939.672218865744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45939.672218865744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45939.672218865744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45939.672218865744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45939.672218865744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45939.672218865744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45939.672218865744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45939.672218865744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45939.672218865744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45939.672218865744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45939.672218865744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45939.672218865744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45939.672218865744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45939.672218865744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45939.672218865744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45939.672218865744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45939.672218865744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45939.672218865744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45939.672218865744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45939.672218865744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45939.672218865744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45939.672218865744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45939.672218865744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45939.672218865744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45939.672218865744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45939.672218865744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45939.672218865744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45939.672218865744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45939.672218865744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45939.672218865744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45939.672218865744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45939.672218865744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45939.672218865744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45939.672218865744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45939.672218865744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45939.672218865744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45939.672218865744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45939.672218865744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45939.672218865744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45939.672218865744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45939.672218865744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45939.672218865744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45939.672218865744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45939.672218865744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45939.672218865744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45939.672218865744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45939.672218865744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45939.672218865744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45939.672218865744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45939.672218865744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45939.672218865744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45939.672218865744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45939.672218865744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45939.672218865744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45939.672218865744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45939.672218865744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45939.672218865744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45939.672218865744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45939.672218865744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45939.672218865744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45939.672218865744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45939.672218865744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45939.672218865744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45939.672218865744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45939.672218865744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45939.672218865744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45939.672218865744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45939.672218865744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45939.672218865744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45939.672218865744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45939.672218865744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45939.672218865744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45939.672218865744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45939.672218865744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45939.672218865744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45939.672218865744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45939.672218865744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45939.672218865744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45939.672218865744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45939.672218865744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45939.672218865744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45939.672218865744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45939.672218865744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45939.672218865744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45939.672218865744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45939.672218865744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45939.672218865744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45939.672218865744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45939.672218865744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45939.672218865744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45939.672218865744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45939.672218865744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45939.672218865744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45939.672218865744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45939.672218865744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45939.672218865744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45939.672218865744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45939.672218865744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45939.672218865744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45939.672218865744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45939.672218865744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45939.672218865744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45939.672218865744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45939.672218865744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45939.672218865744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45939.672218865744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45939.672218865744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45939.672218865744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45939.672218865744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45939.672218865744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45939.672218865744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45939.672218865744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45939.672218865744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45939.672218865744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45939.672218865744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45939.672218865744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45939.672218865744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45939.672218865744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45939.672218865744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45939.672218865744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45939.672218865744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45939.672218865744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45939.672218865744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45939.672218865744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45939.672218865744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45939.672218865744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45939.672218865744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45939.672218865744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45939.672218865744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45939.672218865744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45939.672218865744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45939.672218865744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45939.672218865744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45939.672218865744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45939.672218865744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45939.672218865744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45939.672218865744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45939.672218865744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45939.672218865744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45939.672218865744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45939.672218865744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45939.672218865744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45939.672218865744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45939.672218865744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45939.672218865744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45939.672218865744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45939.672218865744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45939.672218865744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45939.672218865744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45939.672218865744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45939.672218865744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45939.672218865744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45939.672218865744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45939.672218865744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45939.672218865744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45939.672218865744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45939.672218865744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45939.672218865744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45939.672218865744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45939.672218865744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45939.672218865744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45939.672218865744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45939.672218865744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45939.672218865744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45939.672218865744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45939.672218865744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45939.672218865744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45939.672218865744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45939.672218865744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45939.672218865744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45939.672218865744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45939.672218865744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45939.672218865744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45939.672218865744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45939.672218865744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45939.672218865744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45939.672218865744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45939.672218865744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45939.672218865744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45939.672218865744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45939.672218865744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45939.672218865744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45939.672218865744</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45939.672218865744</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45939.672218865744</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47.84015868055576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13.483341550927435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45939.672218865744</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45939.672218865744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45939.672218865744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45939.672218865744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45939.672218865744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45939.672218865744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45939.672218865744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45939.672218865744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45939.672218865744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45939.672218865744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45939.672218865744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45939.672218865744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45939.672218865744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45939.672218865744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45939.672218865744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45939.672218865744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45939.672218865744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45939.672218865744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45939.672218865744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45939.672218865744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45939.672218865744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45939.672218865744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45939.672218865744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45939.672218865744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45939.672218865744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45939.672218865744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45939.672218865744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45939.672218865744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45939.672218865744</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45939.672218865744</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45939.672218865744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45939.672218865744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45939.672218865744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45939.672218865744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45939.672218865744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45939.672218865744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45939.672218865744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45939.672218865744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45939.672218865744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45939.672218865744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45939.672218865744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45939.672218865744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45939.672218865744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45939.672218865744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45939.672218865744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45939.672218865744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45939.672218865744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45939.672218865744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45939.672218865744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45939.672218865744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45939.672218865744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45939.672218865744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45939.672218865744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45939.672218865744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45939.672218865744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45939.672218865744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45939.672218865744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45939.672218865744</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45939.672218865744</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45939.672218865744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45939.672218865744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45939.672218865744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45939.672218865744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45939.672218865744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45939.672218865744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45939.672218865744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45939.672218865744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45939.672218865744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45939.672218865744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45939.672218865744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45939.672218865744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45939.672218865744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45939.672218865744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45939.672218865744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45939.672218865744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45939.672218865744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45939.672218865744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45939.672218865744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45939.672218865744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45939.672218865744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45939.672218865744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45939.672218865744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45939.672218865744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45939.672218865744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45939.672218865744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45939.672218865744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45939.672218865744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45939.672218865744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45939.672218865744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45939.672218865744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45939.672218865744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45939.672218865744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45939.672218865744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45939.672218865744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45939.672218865744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45939.672218865744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45939.672218865744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45939.672218865744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45939.672218865744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45939.672218865744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45939.672218865744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45939.672218865744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45939.672218865744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45939.672218865744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45939.672218865744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45939.672218865744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45939.672218865744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45939.672218865744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45939.672218865744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45939.672218865744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45939.672218865744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45939.672218865744</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45939.672218865744</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8"/>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12.89937164352159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0.14315636574610835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5.7912466435227543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4.7299734953703592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1</v>
      </c>
      <c r="D6" s="164" t="s">
        <v>32951</v>
      </c>
      <c r="E6" s="156" t="s">
        <v>38964</v>
      </c>
      <c r="F6" s="161">
        <v>45939.612037037034</v>
      </c>
      <c r="G6" s="151">
        <f ca="1">IFERROR(NOW()-F6,"-")</f>
        <v>6.0181828710483387E-2</v>
      </c>
      <c r="H6" s="161">
        <v>45939.606296296297</v>
      </c>
      <c r="I6" s="156" t="str">
        <f>IFERROR(VLOOKUP(D6,DB!A:F,6,0),"")</f>
        <v>SCECO</v>
      </c>
      <c r="J6" s="156" t="str">
        <f>IFERROR(VLOOKUP(D6,DB!A:G,7,0),"")</f>
        <v>Dead+No BB Design</v>
      </c>
      <c r="K6" s="156" t="s">
        <v>39074</v>
      </c>
      <c r="L6" s="156" t="str">
        <f>IFERROR(VLOOKUP(D6,DB!A:I,9,0),"")</f>
        <v>Latis</v>
      </c>
    </row>
    <row r="7" spans="1:16383" ht="31.5" customHeight="1">
      <c r="A7" s="156" t="s">
        <v>39075</v>
      </c>
      <c r="B7" s="156" t="str">
        <f>IFERROR(VLOOKUP(D7,DB!A:K,11,0),"")</f>
        <v>R6</v>
      </c>
      <c r="C7" s="156">
        <v>4</v>
      </c>
      <c r="D7" s="164" t="s">
        <v>34871</v>
      </c>
      <c r="E7" s="156" t="s">
        <v>39043</v>
      </c>
      <c r="F7" s="161">
        <v>45939.632141203707</v>
      </c>
      <c r="G7" s="151">
        <f ca="1">IFERROR(NOW()-F7,"-")</f>
        <v>4.0077662037219852E-2</v>
      </c>
      <c r="H7" s="161">
        <v>45939.618263888886</v>
      </c>
      <c r="I7" s="156" t="str">
        <f>IFERROR(VLOOKUP(D7,DB!A:F,6,0),"")</f>
        <v>Generator-SG</v>
      </c>
      <c r="J7" s="156" t="str">
        <f>IFERROR(VLOOKUP(D7,DB!A:G,7,0),"")</f>
        <v>Dead</v>
      </c>
      <c r="K7" s="156" t="s">
        <v>39076</v>
      </c>
      <c r="L7" s="156" t="str">
        <f>IFERROR(VLOOKUP(D7,DB!A:I,9,0),"")</f>
        <v>Latis</v>
      </c>
    </row>
    <row r="8" spans="1:16383" ht="31.5" customHeight="1">
      <c r="A8" s="156" t="s">
        <v>39077</v>
      </c>
      <c r="B8" s="156" t="str">
        <f>IFERROR(VLOOKUP(D8,DB!A:K,11,0),"")</f>
        <v>R6</v>
      </c>
      <c r="C8" s="156">
        <v>2</v>
      </c>
      <c r="D8" s="164" t="s">
        <v>32685</v>
      </c>
      <c r="E8" s="156" t="s">
        <v>38964</v>
      </c>
      <c r="F8" s="161">
        <v>45939.637326388889</v>
      </c>
      <c r="G8" s="151">
        <f ca="1">IFERROR(NOW()-F8,"-")</f>
        <v>3.4892476855020504E-2</v>
      </c>
      <c r="H8" s="161">
        <v>45939.632824074077</v>
      </c>
      <c r="I8" s="156" t="str">
        <f>IFERROR(VLOOKUP(D8,DB!A:F,6,0),"")</f>
        <v>SCECO</v>
      </c>
      <c r="J8" s="156" t="str">
        <f>IFERROR(VLOOKUP(D8,DB!A:G,7,0),"")</f>
        <v>Dead</v>
      </c>
      <c r="K8" s="156" t="s">
        <v>39078</v>
      </c>
      <c r="L8" s="156" t="str">
        <f>IFERROR(VLOOKUP(D8,DB!A:I,9,0),"")</f>
        <v>Latis</v>
      </c>
    </row>
    <row r="9" spans="1:16383" ht="31.5" customHeight="1">
      <c r="A9" s="156" t="s">
        <v>39079</v>
      </c>
      <c r="B9" s="156" t="str">
        <f>IFERROR(VLOOKUP(D9,DB!A:K,11,0),"")</f>
        <v>R6</v>
      </c>
      <c r="C9" s="156">
        <v>1</v>
      </c>
      <c r="D9" s="164" t="s">
        <v>32435</v>
      </c>
      <c r="E9" s="156" t="s">
        <v>38964</v>
      </c>
      <c r="F9" s="156"/>
      <c r="G9" s="151">
        <f ca="1">IFERROR(NOW()-F9,"-")</f>
        <v>45939.672218865744</v>
      </c>
      <c r="H9" s="161">
        <v>45939.656064814815</v>
      </c>
      <c r="I9" s="156" t="str">
        <f>IFERROR(VLOOKUP(D9,DB!A:F,6,0),"")</f>
        <v>SCECO</v>
      </c>
      <c r="J9" s="156" t="str">
        <f>IFERROR(VLOOKUP(D9,DB!A:G,7,0),"")</f>
        <v>Good</v>
      </c>
      <c r="K9" s="156" t="s">
        <v>39080</v>
      </c>
      <c r="L9" s="156" t="str">
        <f>IFERROR(VLOOKUP(D9,DB!A:I,9,0),"")</f>
        <v>Latis</v>
      </c>
    </row>
    <row r="10" spans="1:16383" ht="31.5" customHeight="1">
      <c r="A10" s="156"/>
      <c r="B10" s="156" t="str">
        <f>IFERROR(VLOOKUP(D10,DB!A:K,11,0),"")</f>
        <v/>
      </c>
      <c r="C10" s="156"/>
      <c r="D10" s="156"/>
      <c r="E10" s="156"/>
      <c r="F10" s="156"/>
      <c r="G10" s="151">
        <f ca="1">IFERROR(NOW()-F10,"-")</f>
        <v>45939.672218865744</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5"/>
      <c r="E11" s="156"/>
      <c r="F11" s="156"/>
      <c r="G11" s="151">
        <f ca="1">IFERROR(NOW()-F11,"-")</f>
        <v>45939.672218865744</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45939.672218865744</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45939.672218865744</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45939.672218865744</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45939.672218865744</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45939.672218865744</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45939.672218865744</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45939.672218865744</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45939.672218865744</v>
      </c>
      <c r="H19" s="156"/>
      <c r="I19" s="156" t="str">
        <f>IFERROR(VLOOKUP(D19,DB!A:F,6,0),"")</f>
        <v/>
      </c>
      <c r="J19" s="156" t="str">
        <f>IFERROR(VLOOKUP(D19,DB!A:G,7,0),"")</f>
        <v/>
      </c>
      <c r="K19" s="156"/>
      <c r="L19" s="156" t="str">
        <f>IFERROR(VLOOKUP(D19,DB!A:I,9,0),"")</f>
        <v/>
      </c>
    </row>
    <row r="20" spans="1:12" ht="31.5" customHeight="1">
      <c r="A20" s="156"/>
      <c r="B20" s="156" t="str">
        <f>IFERROR(VLOOKUP(D20,DB!A:K,11,0),"")</f>
        <v/>
      </c>
      <c r="C20" s="156"/>
      <c r="D20" s="156"/>
      <c r="E20" s="156"/>
      <c r="F20" s="156"/>
      <c r="G20" s="151">
        <f ca="1">IFERROR(NOW()-F20,"-")</f>
        <v>45939.672218865744</v>
      </c>
      <c r="H20" s="156"/>
      <c r="I20" s="156" t="str">
        <f>IFERROR(VLOOKUP(D20,DB!A:F,6,0),"")</f>
        <v/>
      </c>
      <c r="J20" s="156" t="str">
        <f>IFERROR(VLOOKUP(D20,DB!A:G,7,0),"")</f>
        <v/>
      </c>
      <c r="K20" s="156"/>
      <c r="L20" s="156" t="str">
        <f>IFERROR(VLOOKUP(D20,DB!A:I,9,0),"")</f>
        <v/>
      </c>
    </row>
    <row r="21" spans="1:12" ht="31.5" customHeight="1">
      <c r="A21" s="110"/>
      <c r="B21" s="157" t="str">
        <f>IFERROR(VLOOKUP(D21,DB!A:K,11,0),"")</f>
        <v/>
      </c>
      <c r="C21" s="157"/>
      <c r="D21" s="157"/>
      <c r="E21" s="158"/>
      <c r="F21" s="113"/>
      <c r="G21" s="151">
        <f ca="1">IFERROR(NOW()-F21,"-")</f>
        <v>45939.672218865744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45939.672218865744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45939.672218865744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45939.672218865744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1">
        <f ca="1">IFERROR(NOW()-F25,"-")</f>
        <v>45939.672218865744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45939.672218981483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45939.672218981483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45939.672218981483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45939.672218981483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45939.672218981483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45939.672218981483</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45939.672218981483</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45939.672218981483</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45939.672218981483</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45939.672218981483</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45939.672218981483</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45939.672218981483</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45939.672218981483</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45939.672218981483</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45939.672218981483</v>
      </c>
      <c r="H40" s="113"/>
      <c r="I40" s="157" t="str">
        <f>IFERROR(VLOOKUP(D40,DB!A:F,6,0),"")</f>
        <v/>
      </c>
      <c r="J40" s="157" t="str">
        <f>IFERROR(VLOOKUP(D40,DB!A:G,7,0),"")</f>
        <v/>
      </c>
      <c r="K40" s="160"/>
      <c r="L40" s="158" t="str">
        <f>IFERROR(VLOOKUP(D40,DB!A:I,9,0),"")</f>
        <v/>
      </c>
    </row>
    <row r="41" spans="1:12" ht="31.5" customHeight="1">
      <c r="A41" s="110"/>
      <c r="B41" s="157" t="str">
        <f>IFERROR(VLOOKUP(D41,DB!A:K,11,0),"")</f>
        <v/>
      </c>
      <c r="C41" s="157"/>
      <c r="D41" s="157"/>
      <c r="E41" s="158"/>
      <c r="F41" s="113"/>
      <c r="G41" s="159">
        <f ca="1">IFERROR(NOW()-F41,"-")</f>
        <v>45939.672218981483</v>
      </c>
      <c r="H41" s="113"/>
      <c r="I41" s="157" t="str">
        <f>IFERROR(VLOOKUP(D41,DB!A:F,6,0),"")</f>
        <v/>
      </c>
      <c r="J41" s="157" t="str">
        <f>IFERROR(VLOOKUP(D41,DB!A:G,7,0),"")</f>
        <v/>
      </c>
      <c r="K41" s="160"/>
      <c r="L41" s="158" t="str">
        <f>IFERROR(VLOOKUP(D41,DB!A:I,9,0),"")</f>
        <v/>
      </c>
    </row>
    <row r="42" spans="1:12" ht="31.5" customHeight="1">
      <c r="A42" s="110"/>
      <c r="B42" s="109" t="str">
        <f>IFERROR(VLOOKUP(D42,DB!A:K,11,0),"")</f>
        <v/>
      </c>
      <c r="C42" s="111"/>
      <c r="D42" s="109"/>
      <c r="E42" s="112"/>
      <c r="F42" s="113"/>
      <c r="G42" s="81">
        <f ca="1">IFERROR(NOW()-F42,"-")</f>
        <v>45939.672218981483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45939.672218981483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45939.672218981483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45939.672218981483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45939.672218981483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45939.672218981483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45939.672218981483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45939.672218981483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45939.672218981483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45939.672218981483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45939.672218981483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45939.672218981483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45939.672218981483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45939.672218981483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45939.672218981483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45939.672218981483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45939.672218981483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45939.672218981483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45939.672218981483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45939.672218981483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45939.672218981483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45939.672218981483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45939.672218981483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45939.672218981483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45939.672218981483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45939.672218981483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45939.672218981483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45939.672218981483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45939.672218981483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45939.672218981483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45939.672218981483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45939.672218981483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45939.672218981483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45939.672218981483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45939.672218981483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45939.672218981483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45939.672218981483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45939.672218981483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45939.672218981483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45939.672218981483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45939.672218981483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45939.672218981483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45939.672218981483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45939.672218981483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45939.672218981483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45939.672218981483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45939.672218981483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45939.672218981483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45939.672218981483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45939.672218981483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45939.672218981483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45939.672218981483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45939.672218981483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45939.672218981483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45939.672218981483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45939.672218981483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45939.672218981483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45939.672218981483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45939.672218981483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45939.672218981483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45939.672218981483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45939.672218981483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45939.672218981483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45939.672218981483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45939.672218981483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45939.672218981483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45939.672218981483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45939.672218981483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45939.672218981483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45939.672218981483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45939.672218981483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45939.672218981483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45939.672218981483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45939.672218981483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45939.672218981483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45939.672218981483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45939.672218981483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45939.672218981483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45939.672218981483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45939.672218981483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45939.672218981483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45939.672218981483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45939.672218981483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45939.672218981483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45939.672218981483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45939.672218981483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45939.672218981483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45939.672218981483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45939.672218981483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45939.672218981483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45939.672218981483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45939.672218981483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45939.672218981483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45939.672218981483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45939.672218981483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45939.672218981483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45939.672218981483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45939.672218981483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45939.672218981483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45939.672218981483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45939.672218981483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45939.672218981483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45939.672218981483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45939.672218981483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45939.672218981483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45939.672218981483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45939.672218981483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45939.672218981483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45939.672218981483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45939.672218981483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45939.672218981483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45939.672218981483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45939.672218981483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45939.672218981483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45939.672218981483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45939.672218981483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45939.672218981483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45939.672218981483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45939.672218981483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45939.672218981483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45939.672218981483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45939.672218981483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45939.672218981483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45939.672218981483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45939.672218981483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45939.672218981483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45939.672218981483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45939.672218981483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45939.672218981483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45939.672218981483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45939.672218981483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45939.672218981483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45939.672218981483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45939.672218981483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45939.672218981483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45939.672218981483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45939.672218981483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45939.672218981483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45939.672218981483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45939.672218981483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45939.672218981483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45939.672218981483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45939.672218981483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45939.672218981483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45939.672218981483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45939.672218981483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45939.672218981483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45939.672218981483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45939.672218981483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45939.672218981483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45939.672218981483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45939.672218981483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45939.672218981483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45939.672218981483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45939.672218981483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45939.672218981483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45939.672218981483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45939.672218981483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45939.672218981483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45939.672218981483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45939.672218981483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45939.672218981483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45939.672218981483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45939.672218981483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45939.672218981483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45939.672218981483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45939.672218981483</v>
      </c>
      <c r="H208" s="113"/>
      <c r="I208" s="109" t="str">
        <f>IFERROR(VLOOKUP(D208,DB!A:F,6,0),"")</f>
        <v/>
      </c>
      <c r="J208" s="108" t="str">
        <f>IFERROR(VLOOKUP(D208,DB!A:G,7,0),"")</f>
        <v/>
      </c>
      <c r="K208" s="114"/>
      <c r="L208" s="115" t="str">
        <f>IFERROR(VLOOKUP(D208,DB!A:I,9,0),"")</f>
        <v/>
      </c>
    </row>
  </sheetData>
  <dataValidations count="2">
    <dataValidation allowBlank="1" showInputMessage="1" showErrorMessage="1" sqref="E1" xr:uid="{380493DB-286A-4683-AF55-C78F04945A49}"/>
    <dataValidation type="list" allowBlank="1" showInputMessage="1" showErrorMessage="1" sqref="E3 E5:E2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2025-10-09T13:08:25Z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